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14940" windowHeight="7935"/>
  </bookViews>
  <sheets>
    <sheet name="DADOS_REG_CSV" sheetId="1" r:id="rId1"/>
    <sheet name="a0+a1gi" sheetId="2" r:id="rId2"/>
    <sheet name="ao+a1gi_Computer" sheetId="5" r:id="rId3"/>
    <sheet name="Dados_fonte" sheetId="4" r:id="rId4"/>
    <sheet name="Grafico_Residuos" sheetId="6" r:id="rId5"/>
    <sheet name="a1d+a2d^2" sheetId="3" r:id="rId6"/>
  </sheets>
  <calcPr calcId="0"/>
</workbook>
</file>

<file path=xl/calcChain.xml><?xml version="1.0" encoding="utf-8"?>
<calcChain xmlns="http://schemas.openxmlformats.org/spreadsheetml/2006/main">
  <c r="M4" i="2"/>
  <c r="M5"/>
  <c r="M6"/>
  <c r="M7"/>
  <c r="M8"/>
  <c r="M9"/>
  <c r="M10"/>
  <c r="M11"/>
  <c r="M12"/>
  <c r="M13"/>
  <c r="M14"/>
  <c r="M15"/>
  <c r="M16"/>
  <c r="M17"/>
  <c r="M18"/>
  <c r="M19"/>
  <c r="M20"/>
  <c r="M21"/>
  <c r="M22"/>
  <c r="M23"/>
  <c r="M24"/>
  <c r="M25"/>
  <c r="M26"/>
  <c r="M27"/>
  <c r="M28"/>
  <c r="M29"/>
  <c r="M30"/>
  <c r="M31"/>
  <c r="M32"/>
  <c r="M33"/>
  <c r="M34"/>
  <c r="M35"/>
  <c r="M36"/>
  <c r="M37"/>
  <c r="M38"/>
  <c r="M39"/>
  <c r="M40"/>
  <c r="M41"/>
  <c r="M42"/>
  <c r="M43"/>
  <c r="M44"/>
  <c r="M45"/>
  <c r="M46"/>
  <c r="M47"/>
  <c r="M48"/>
  <c r="M49"/>
  <c r="M50"/>
  <c r="M51"/>
  <c r="M52"/>
  <c r="M53"/>
  <c r="M54"/>
  <c r="M55"/>
  <c r="M56"/>
  <c r="M57"/>
  <c r="M58"/>
  <c r="M59"/>
  <c r="M60"/>
  <c r="M61"/>
  <c r="M62"/>
  <c r="M3"/>
  <c r="O14"/>
  <c r="L63"/>
  <c r="L4"/>
  <c r="L5"/>
  <c r="L6"/>
  <c r="L7"/>
  <c r="L8"/>
  <c r="L9"/>
  <c r="L10"/>
  <c r="L11"/>
  <c r="L12"/>
  <c r="L13"/>
  <c r="L14"/>
  <c r="L15"/>
  <c r="L16"/>
  <c r="L17"/>
  <c r="L18"/>
  <c r="L19"/>
  <c r="L20"/>
  <c r="L21"/>
  <c r="L22"/>
  <c r="L23"/>
  <c r="L24"/>
  <c r="L25"/>
  <c r="L26"/>
  <c r="L27"/>
  <c r="L28"/>
  <c r="L29"/>
  <c r="L30"/>
  <c r="L31"/>
  <c r="L32"/>
  <c r="L33"/>
  <c r="L34"/>
  <c r="L35"/>
  <c r="L36"/>
  <c r="L37"/>
  <c r="L38"/>
  <c r="L39"/>
  <c r="L40"/>
  <c r="L41"/>
  <c r="L42"/>
  <c r="L43"/>
  <c r="L44"/>
  <c r="L45"/>
  <c r="L46"/>
  <c r="L47"/>
  <c r="L48"/>
  <c r="L49"/>
  <c r="L50"/>
  <c r="L51"/>
  <c r="L52"/>
  <c r="L53"/>
  <c r="L54"/>
  <c r="L55"/>
  <c r="L56"/>
  <c r="L57"/>
  <c r="L58"/>
  <c r="L59"/>
  <c r="L60"/>
  <c r="L61"/>
  <c r="L62"/>
  <c r="L3"/>
  <c r="O12"/>
  <c r="O10"/>
  <c r="Q4"/>
  <c r="Q5"/>
  <c r="Q6"/>
  <c r="Q7"/>
  <c r="Q8"/>
  <c r="Q9"/>
  <c r="Q10"/>
  <c r="Q11"/>
  <c r="Q12"/>
  <c r="Q13"/>
  <c r="Q14"/>
  <c r="Q15"/>
  <c r="Q16"/>
  <c r="Q17"/>
  <c r="Q18"/>
  <c r="Q19"/>
  <c r="Q20"/>
  <c r="Q21"/>
  <c r="Q22"/>
  <c r="Q23"/>
  <c r="Q24"/>
  <c r="Q25"/>
  <c r="Q26"/>
  <c r="Q27"/>
  <c r="Q28"/>
  <c r="Q29"/>
  <c r="Q30"/>
  <c r="Q31"/>
  <c r="Q32"/>
  <c r="Q33"/>
  <c r="Q34"/>
  <c r="Q35"/>
  <c r="Q36"/>
  <c r="Q37"/>
  <c r="Q38"/>
  <c r="Q39"/>
  <c r="Q40"/>
  <c r="Q41"/>
  <c r="Q42"/>
  <c r="Q43"/>
  <c r="Q44"/>
  <c r="Q45"/>
  <c r="Q46"/>
  <c r="Q47"/>
  <c r="Q48"/>
  <c r="Q49"/>
  <c r="Q50"/>
  <c r="Q51"/>
  <c r="Q52"/>
  <c r="Q53"/>
  <c r="Q54"/>
  <c r="Q55"/>
  <c r="Q56"/>
  <c r="Q57"/>
  <c r="Q58"/>
  <c r="Q59"/>
  <c r="Q60"/>
  <c r="Q61"/>
  <c r="Q62"/>
  <c r="Q3"/>
  <c r="O8"/>
  <c r="R63"/>
  <c r="P63"/>
  <c r="P4"/>
  <c r="R4"/>
  <c r="P5"/>
  <c r="R5"/>
  <c r="P6"/>
  <c r="R6"/>
  <c r="P7"/>
  <c r="R7"/>
  <c r="P8"/>
  <c r="R8"/>
  <c r="P9"/>
  <c r="R9"/>
  <c r="P10"/>
  <c r="R10"/>
  <c r="P11"/>
  <c r="R11"/>
  <c r="P12"/>
  <c r="R12"/>
  <c r="P13"/>
  <c r="R13"/>
  <c r="P14"/>
  <c r="R14"/>
  <c r="P15"/>
  <c r="R15"/>
  <c r="P16"/>
  <c r="R16"/>
  <c r="P17"/>
  <c r="R17"/>
  <c r="P18"/>
  <c r="R18"/>
  <c r="P19"/>
  <c r="R19"/>
  <c r="P20"/>
  <c r="R20"/>
  <c r="P21"/>
  <c r="R21"/>
  <c r="P22"/>
  <c r="R22"/>
  <c r="P23"/>
  <c r="R23"/>
  <c r="P24"/>
  <c r="R24"/>
  <c r="P25"/>
  <c r="R25"/>
  <c r="P26"/>
  <c r="R26"/>
  <c r="P27"/>
  <c r="R27"/>
  <c r="P28"/>
  <c r="R28"/>
  <c r="P29"/>
  <c r="R29"/>
  <c r="P30"/>
  <c r="R30"/>
  <c r="P31"/>
  <c r="R31"/>
  <c r="P32"/>
  <c r="R32"/>
  <c r="P33"/>
  <c r="R33"/>
  <c r="P34"/>
  <c r="R34"/>
  <c r="P35"/>
  <c r="R35"/>
  <c r="P36"/>
  <c r="R36"/>
  <c r="P37"/>
  <c r="R37"/>
  <c r="P38"/>
  <c r="R38"/>
  <c r="P39"/>
  <c r="R39"/>
  <c r="P40"/>
  <c r="R40"/>
  <c r="P41"/>
  <c r="R41"/>
  <c r="P42"/>
  <c r="R42"/>
  <c r="P43"/>
  <c r="R43"/>
  <c r="P44"/>
  <c r="R44"/>
  <c r="P45"/>
  <c r="R45"/>
  <c r="P46"/>
  <c r="R46"/>
  <c r="P47"/>
  <c r="R47"/>
  <c r="P48"/>
  <c r="R48"/>
  <c r="P49"/>
  <c r="R49"/>
  <c r="P50"/>
  <c r="R50"/>
  <c r="P51"/>
  <c r="R51"/>
  <c r="P52"/>
  <c r="R52"/>
  <c r="P53"/>
  <c r="R53"/>
  <c r="P54"/>
  <c r="R54"/>
  <c r="P55"/>
  <c r="R55"/>
  <c r="P56"/>
  <c r="R56"/>
  <c r="P57"/>
  <c r="R57"/>
  <c r="P58"/>
  <c r="R58"/>
  <c r="P59"/>
  <c r="R59"/>
  <c r="P60"/>
  <c r="R60"/>
  <c r="P61"/>
  <c r="R61"/>
  <c r="P62"/>
  <c r="R62"/>
  <c r="R3"/>
  <c r="P3"/>
  <c r="K4"/>
  <c r="K5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K38"/>
  <c r="K39"/>
  <c r="K40"/>
  <c r="K41"/>
  <c r="K42"/>
  <c r="K43"/>
  <c r="K44"/>
  <c r="K45"/>
  <c r="K46"/>
  <c r="K47"/>
  <c r="K48"/>
  <c r="K49"/>
  <c r="K50"/>
  <c r="K51"/>
  <c r="K52"/>
  <c r="K53"/>
  <c r="K54"/>
  <c r="K55"/>
  <c r="K56"/>
  <c r="K57"/>
  <c r="K58"/>
  <c r="K59"/>
  <c r="K60"/>
  <c r="K61"/>
  <c r="K62"/>
  <c r="K3"/>
  <c r="O72" a="1"/>
  <c r="O72"/>
  <c r="O73"/>
  <c r="H69" a="1"/>
  <c r="H70" s="1"/>
  <c r="J63"/>
  <c r="I63"/>
  <c r="H63"/>
  <c r="G63"/>
  <c r="J4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60"/>
  <c r="J61"/>
  <c r="J62"/>
  <c r="J3"/>
  <c r="I4"/>
  <c r="I5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I43"/>
  <c r="I44"/>
  <c r="I45"/>
  <c r="I46"/>
  <c r="I47"/>
  <c r="I48"/>
  <c r="I49"/>
  <c r="I50"/>
  <c r="I51"/>
  <c r="I52"/>
  <c r="I53"/>
  <c r="I54"/>
  <c r="I55"/>
  <c r="I56"/>
  <c r="I57"/>
  <c r="I58"/>
  <c r="I59"/>
  <c r="I60"/>
  <c r="I61"/>
  <c r="I62"/>
  <c r="I3"/>
  <c r="E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3"/>
  <c r="I70" l="1"/>
  <c r="H69"/>
  <c r="I69"/>
  <c r="Q63"/>
</calcChain>
</file>

<file path=xl/sharedStrings.xml><?xml version="1.0" encoding="utf-8"?>
<sst xmlns="http://schemas.openxmlformats.org/spreadsheetml/2006/main" count="316" uniqueCount="60">
  <si>
    <t>CD</t>
  </si>
  <si>
    <t>IDU</t>
  </si>
  <si>
    <t>dap</t>
  </si>
  <si>
    <t>hs</t>
  </si>
  <si>
    <t>hm</t>
  </si>
  <si>
    <t>h</t>
  </si>
  <si>
    <t>nsecao</t>
  </si>
  <si>
    <t>Vcom_sc</t>
  </si>
  <si>
    <t>50-60</t>
  </si>
  <si>
    <t>60-70</t>
  </si>
  <si>
    <t>70-80</t>
  </si>
  <si>
    <t>80-90</t>
  </si>
  <si>
    <t>90-100</t>
  </si>
  <si>
    <t>gi</t>
  </si>
  <si>
    <t>xi_gi</t>
  </si>
  <si>
    <t>yi_Vsc</t>
  </si>
  <si>
    <t>xi^2</t>
  </si>
  <si>
    <t>xiyi</t>
  </si>
  <si>
    <t>Somas</t>
  </si>
  <si>
    <t>a0</t>
  </si>
  <si>
    <t>a1</t>
  </si>
  <si>
    <t>SQT</t>
  </si>
  <si>
    <t>SQR</t>
  </si>
  <si>
    <t>SQE</t>
  </si>
  <si>
    <t>yi_est</t>
  </si>
  <si>
    <t>ymedia</t>
  </si>
  <si>
    <t>R2</t>
  </si>
  <si>
    <t>RESUMO DOS RESULTADOS</t>
  </si>
  <si>
    <t>Estatística de regressão</t>
  </si>
  <si>
    <t>R múltiplo</t>
  </si>
  <si>
    <t>R-Quadrado</t>
  </si>
  <si>
    <t>R-quadrado ajustado</t>
  </si>
  <si>
    <t>Erro padrão</t>
  </si>
  <si>
    <t>Observações</t>
  </si>
  <si>
    <t>ANOVA</t>
  </si>
  <si>
    <t>Regressão</t>
  </si>
  <si>
    <t>Resíduo</t>
  </si>
  <si>
    <t>Total</t>
  </si>
  <si>
    <t>Interseção</t>
  </si>
  <si>
    <t>gl</t>
  </si>
  <si>
    <t>SQ</t>
  </si>
  <si>
    <t>MQ</t>
  </si>
  <si>
    <t>F</t>
  </si>
  <si>
    <t>F de significação</t>
  </si>
  <si>
    <t>Coeficientes</t>
  </si>
  <si>
    <t>Stat t</t>
  </si>
  <si>
    <t>valor-P</t>
  </si>
  <si>
    <t>95% inferiores</t>
  </si>
  <si>
    <t>95% superiores</t>
  </si>
  <si>
    <t>Inferior 95.0%</t>
  </si>
  <si>
    <t>Superior 95.0%</t>
  </si>
  <si>
    <t>RESULTADOS DE RESÍDUOS</t>
  </si>
  <si>
    <t>Observação</t>
  </si>
  <si>
    <t>Previsto(a) Vcom_sc</t>
  </si>
  <si>
    <t>Resíduos</t>
  </si>
  <si>
    <t>Syx%</t>
  </si>
  <si>
    <t>Syx</t>
  </si>
  <si>
    <t>ei</t>
  </si>
  <si>
    <t>ei_standar</t>
  </si>
  <si>
    <t>MQE</t>
  </si>
</sst>
</file>

<file path=xl/styles.xml><?xml version="1.0" encoding="utf-8"?>
<styleSheet xmlns="http://schemas.openxmlformats.org/spreadsheetml/2006/main">
  <fonts count="19">
    <font>
      <sz val="11"/>
      <color theme="1"/>
      <name val="Arial"/>
      <family val="2"/>
    </font>
    <font>
      <sz val="11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006100"/>
      <name val="Arial"/>
      <family val="2"/>
    </font>
    <font>
      <sz val="11"/>
      <color rgb="FF9C0006"/>
      <name val="Arial"/>
      <family val="2"/>
    </font>
    <font>
      <sz val="11"/>
      <color rgb="FF9C6500"/>
      <name val="Arial"/>
      <family val="2"/>
    </font>
    <font>
      <sz val="11"/>
      <color rgb="FF3F3F76"/>
      <name val="Arial"/>
      <family val="2"/>
    </font>
    <font>
      <b/>
      <sz val="11"/>
      <color rgb="FF3F3F3F"/>
      <name val="Arial"/>
      <family val="2"/>
    </font>
    <font>
      <b/>
      <sz val="11"/>
      <color rgb="FFFA7D00"/>
      <name val="Arial"/>
      <family val="2"/>
    </font>
    <font>
      <sz val="11"/>
      <color rgb="FFFA7D00"/>
      <name val="Arial"/>
      <family val="2"/>
    </font>
    <font>
      <b/>
      <sz val="11"/>
      <color theme="0"/>
      <name val="Arial"/>
      <family val="2"/>
    </font>
    <font>
      <sz val="11"/>
      <color rgb="FFFF0000"/>
      <name val="Arial"/>
      <family val="2"/>
    </font>
    <font>
      <i/>
      <sz val="11"/>
      <color rgb="FF7F7F7F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  <font>
      <i/>
      <sz val="11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5">
    <xf numFmtId="0" fontId="0" fillId="0" borderId="0" xfId="0"/>
    <xf numFmtId="0" fontId="0" fillId="0" borderId="0" xfId="0" applyAlignment="1">
      <alignment horizontal="center"/>
    </xf>
    <xf numFmtId="0" fontId="14" fillId="0" borderId="10" xfId="0" applyFont="1" applyBorder="1" applyAlignment="1">
      <alignment vertical="center"/>
    </xf>
    <xf numFmtId="0" fontId="0" fillId="0" borderId="11" xfId="0" applyBorder="1"/>
    <xf numFmtId="0" fontId="0" fillId="0" borderId="11" xfId="0" applyBorder="1" applyAlignment="1">
      <alignment horizontal="center"/>
    </xf>
    <xf numFmtId="0" fontId="14" fillId="0" borderId="0" xfId="0" applyFont="1" applyFill="1" applyBorder="1" applyAlignment="1">
      <alignment vertical="center"/>
    </xf>
    <xf numFmtId="0" fontId="14" fillId="0" borderId="0" xfId="0" applyFont="1" applyBorder="1" applyAlignment="1">
      <alignment vertical="center"/>
    </xf>
    <xf numFmtId="0" fontId="0" fillId="0" borderId="0" xfId="0" applyBorder="1"/>
    <xf numFmtId="0" fontId="14" fillId="0" borderId="0" xfId="0" applyFont="1"/>
    <xf numFmtId="0" fontId="0" fillId="0" borderId="0" xfId="0" applyFill="1" applyBorder="1" applyAlignment="1"/>
    <xf numFmtId="0" fontId="0" fillId="0" borderId="11" xfId="0" applyFill="1" applyBorder="1" applyAlignment="1"/>
    <xf numFmtId="0" fontId="18" fillId="0" borderId="12" xfId="0" applyFont="1" applyFill="1" applyBorder="1" applyAlignment="1">
      <alignment horizontal="center"/>
    </xf>
    <xf numFmtId="0" fontId="18" fillId="0" borderId="12" xfId="0" applyFont="1" applyFill="1" applyBorder="1" applyAlignment="1">
      <alignment horizontal="centerContinuous"/>
    </xf>
    <xf numFmtId="0" fontId="14" fillId="0" borderId="0" xfId="0" applyFont="1" applyFill="1" applyBorder="1" applyAlignment="1"/>
    <xf numFmtId="0" fontId="14" fillId="0" borderId="0" xfId="0" applyFont="1" applyBorder="1" applyAlignment="1">
      <alignment horizontal="center" vertical="center"/>
    </xf>
  </cellXfs>
  <cellStyles count="42">
    <cellStyle name="20% - Ênfase1" xfId="19" builtinId="30" customBuiltin="1"/>
    <cellStyle name="20% - Ênfase2" xfId="23" builtinId="34" customBuiltin="1"/>
    <cellStyle name="20% - Ênfase3" xfId="27" builtinId="38" customBuiltin="1"/>
    <cellStyle name="20% - Ênfase4" xfId="31" builtinId="42" customBuiltin="1"/>
    <cellStyle name="20% - Ênfase5" xfId="35" builtinId="46" customBuiltin="1"/>
    <cellStyle name="20% - Ênfase6" xfId="39" builtinId="50" customBuiltin="1"/>
    <cellStyle name="40% - Ênfase1" xfId="20" builtinId="31" customBuiltin="1"/>
    <cellStyle name="40% - Ênfase2" xfId="24" builtinId="35" customBuiltin="1"/>
    <cellStyle name="40% - Ênfase3" xfId="28" builtinId="39" customBuiltin="1"/>
    <cellStyle name="40% - Ênfase4" xfId="32" builtinId="43" customBuiltin="1"/>
    <cellStyle name="40% - Ênfase5" xfId="36" builtinId="47" customBuiltin="1"/>
    <cellStyle name="40% - Ênfase6" xfId="40" builtinId="51" customBuiltin="1"/>
    <cellStyle name="60% - Ênfase1" xfId="21" builtinId="32" customBuiltin="1"/>
    <cellStyle name="60% - Ênfase2" xfId="25" builtinId="36" customBuiltin="1"/>
    <cellStyle name="60% - Ênfase3" xfId="29" builtinId="40" customBuiltin="1"/>
    <cellStyle name="60% - Ênfase4" xfId="33" builtinId="44" customBuiltin="1"/>
    <cellStyle name="60% - Ênfase5" xfId="37" builtinId="48" customBuiltin="1"/>
    <cellStyle name="60% - Ênfase6" xfId="41" builtinId="52" customBuiltin="1"/>
    <cellStyle name="Bom" xfId="6" builtinId="26" customBuiltin="1"/>
    <cellStyle name="Cálculo" xfId="11" builtinId="22" customBuiltin="1"/>
    <cellStyle name="Célula de Verificação" xfId="13" builtinId="23" customBuiltin="1"/>
    <cellStyle name="Célula Vinculada" xfId="12" builtinId="24" customBuiltin="1"/>
    <cellStyle name="Ênfase1" xfId="18" builtinId="29" customBuiltin="1"/>
    <cellStyle name="Ênfase2" xfId="22" builtinId="33" customBuiltin="1"/>
    <cellStyle name="Ênfase3" xfId="26" builtinId="37" customBuiltin="1"/>
    <cellStyle name="Ênfase4" xfId="30" builtinId="41" customBuiltin="1"/>
    <cellStyle name="Ênfase5" xfId="34" builtinId="45" customBuiltin="1"/>
    <cellStyle name="Ênfase6" xfId="38" builtinId="49" customBuiltin="1"/>
    <cellStyle name="Entrada" xfId="9" builtinId="20" customBuiltin="1"/>
    <cellStyle name="Incorreto" xfId="7" builtinId="27" customBuiltin="1"/>
    <cellStyle name="Neutra" xfId="8" builtinId="28" customBuiltin="1"/>
    <cellStyle name="Normal" xfId="0" builtinId="0"/>
    <cellStyle name="Nota" xfId="15" builtinId="10" customBuiltin="1"/>
    <cellStyle name="Saída" xfId="10" builtinId="21" customBuiltin="1"/>
    <cellStyle name="Texto de Aviso" xfId="14" builtinId="11" customBuiltin="1"/>
    <cellStyle name="Texto Explicativo" xfId="16" builtinId="53" customBuiltin="1"/>
    <cellStyle name="Título" xfId="1" builtinId="15" customBuiltin="1"/>
    <cellStyle name="Título 1" xfId="2" builtinId="16" customBuiltin="1"/>
    <cellStyle name="Título 2" xfId="3" builtinId="17" customBuiltin="1"/>
    <cellStyle name="Título 3" xfId="4" builtinId="18" customBuiltin="1"/>
    <cellStyle name="Título 4" xfId="5" builtinId="19" customBuiltin="1"/>
    <cellStyle name="Total" xfId="17" builtinId="25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title>
      <c:tx>
        <c:rich>
          <a:bodyPr/>
          <a:lstStyle/>
          <a:p>
            <a:pPr>
              <a:defRPr/>
            </a:pPr>
            <a:r>
              <a:rPr lang="en-US"/>
              <a:t>Resíduo Padrão</a:t>
            </a:r>
          </a:p>
        </c:rich>
      </c:tx>
      <c:layout/>
    </c:title>
    <c:plotArea>
      <c:layout/>
      <c:scatterChart>
        <c:scatterStyle val="lineMarker"/>
        <c:ser>
          <c:idx val="0"/>
          <c:order val="0"/>
          <c:tx>
            <c:strRef>
              <c:f>Grafico_Residuos!$B$1</c:f>
              <c:strCache>
                <c:ptCount val="1"/>
                <c:pt idx="0">
                  <c:v>ei_standar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6"/>
            <c:spPr>
              <a:solidFill>
                <a:schemeClr val="bg1">
                  <a:lumMod val="10000"/>
                </a:schemeClr>
              </a:solidFill>
              <a:ln>
                <a:noFill/>
              </a:ln>
            </c:spPr>
          </c:marker>
          <c:xVal>
            <c:numRef>
              <c:f>Grafico_Residuos!$A$2:$A$61</c:f>
              <c:numCache>
                <c:formatCode>General</c:formatCode>
                <c:ptCount val="60"/>
                <c:pt idx="0">
                  <c:v>57.2</c:v>
                </c:pt>
                <c:pt idx="1">
                  <c:v>58.7</c:v>
                </c:pt>
                <c:pt idx="2">
                  <c:v>57.7</c:v>
                </c:pt>
                <c:pt idx="3">
                  <c:v>50.7</c:v>
                </c:pt>
                <c:pt idx="4">
                  <c:v>50.2</c:v>
                </c:pt>
                <c:pt idx="5">
                  <c:v>55.3</c:v>
                </c:pt>
                <c:pt idx="6">
                  <c:v>56.1</c:v>
                </c:pt>
                <c:pt idx="7">
                  <c:v>59</c:v>
                </c:pt>
                <c:pt idx="8">
                  <c:v>57.5</c:v>
                </c:pt>
                <c:pt idx="9">
                  <c:v>59.9</c:v>
                </c:pt>
                <c:pt idx="10">
                  <c:v>59.6</c:v>
                </c:pt>
                <c:pt idx="11">
                  <c:v>58</c:v>
                </c:pt>
                <c:pt idx="12">
                  <c:v>67.5</c:v>
                </c:pt>
                <c:pt idx="13">
                  <c:v>63.5</c:v>
                </c:pt>
                <c:pt idx="14">
                  <c:v>60.9</c:v>
                </c:pt>
                <c:pt idx="15">
                  <c:v>62.3</c:v>
                </c:pt>
                <c:pt idx="16">
                  <c:v>68.099999999999994</c:v>
                </c:pt>
                <c:pt idx="17">
                  <c:v>61.7</c:v>
                </c:pt>
                <c:pt idx="18">
                  <c:v>69.5</c:v>
                </c:pt>
                <c:pt idx="19">
                  <c:v>61.6</c:v>
                </c:pt>
                <c:pt idx="20">
                  <c:v>68.8</c:v>
                </c:pt>
                <c:pt idx="21">
                  <c:v>62.6</c:v>
                </c:pt>
                <c:pt idx="22">
                  <c:v>61</c:v>
                </c:pt>
                <c:pt idx="23">
                  <c:v>60</c:v>
                </c:pt>
                <c:pt idx="24">
                  <c:v>78.599999999999994</c:v>
                </c:pt>
                <c:pt idx="25">
                  <c:v>70.2</c:v>
                </c:pt>
                <c:pt idx="26">
                  <c:v>74.2</c:v>
                </c:pt>
                <c:pt idx="27">
                  <c:v>72.900000000000006</c:v>
                </c:pt>
                <c:pt idx="28">
                  <c:v>73.900000000000006</c:v>
                </c:pt>
                <c:pt idx="29">
                  <c:v>77.7</c:v>
                </c:pt>
                <c:pt idx="30">
                  <c:v>70.5</c:v>
                </c:pt>
                <c:pt idx="31">
                  <c:v>72.400000000000006</c:v>
                </c:pt>
                <c:pt idx="32">
                  <c:v>72.5</c:v>
                </c:pt>
                <c:pt idx="33">
                  <c:v>79</c:v>
                </c:pt>
                <c:pt idx="34">
                  <c:v>71</c:v>
                </c:pt>
                <c:pt idx="35">
                  <c:v>72.900000000000006</c:v>
                </c:pt>
                <c:pt idx="36">
                  <c:v>81.8</c:v>
                </c:pt>
                <c:pt idx="37">
                  <c:v>84.3</c:v>
                </c:pt>
                <c:pt idx="38">
                  <c:v>88</c:v>
                </c:pt>
                <c:pt idx="39">
                  <c:v>80.7</c:v>
                </c:pt>
                <c:pt idx="40">
                  <c:v>83</c:v>
                </c:pt>
                <c:pt idx="41">
                  <c:v>80.8</c:v>
                </c:pt>
                <c:pt idx="42">
                  <c:v>85.3</c:v>
                </c:pt>
                <c:pt idx="43">
                  <c:v>86</c:v>
                </c:pt>
                <c:pt idx="44">
                  <c:v>89.4</c:v>
                </c:pt>
                <c:pt idx="45">
                  <c:v>80.7</c:v>
                </c:pt>
                <c:pt idx="46">
                  <c:v>83</c:v>
                </c:pt>
                <c:pt idx="47">
                  <c:v>87.8</c:v>
                </c:pt>
                <c:pt idx="48">
                  <c:v>93.4</c:v>
                </c:pt>
                <c:pt idx="49">
                  <c:v>91.8</c:v>
                </c:pt>
                <c:pt idx="50">
                  <c:v>91.8</c:v>
                </c:pt>
                <c:pt idx="51">
                  <c:v>92</c:v>
                </c:pt>
                <c:pt idx="52">
                  <c:v>90.4</c:v>
                </c:pt>
                <c:pt idx="53">
                  <c:v>90.04</c:v>
                </c:pt>
                <c:pt idx="54">
                  <c:v>95</c:v>
                </c:pt>
                <c:pt idx="55">
                  <c:v>91</c:v>
                </c:pt>
                <c:pt idx="56">
                  <c:v>97</c:v>
                </c:pt>
                <c:pt idx="57">
                  <c:v>91</c:v>
                </c:pt>
                <c:pt idx="58">
                  <c:v>97.1</c:v>
                </c:pt>
                <c:pt idx="59">
                  <c:v>91.2</c:v>
                </c:pt>
              </c:numCache>
            </c:numRef>
          </c:xVal>
          <c:yVal>
            <c:numRef>
              <c:f>Grafico_Residuos!$B$2:$B$61</c:f>
              <c:numCache>
                <c:formatCode>General</c:formatCode>
                <c:ptCount val="60"/>
                <c:pt idx="0">
                  <c:v>0.72377008317345948</c:v>
                </c:pt>
                <c:pt idx="1">
                  <c:v>0.29940261162162851</c:v>
                </c:pt>
                <c:pt idx="2">
                  <c:v>0.48410140753019743</c:v>
                </c:pt>
                <c:pt idx="3">
                  <c:v>-0.12084211895010029</c:v>
                </c:pt>
                <c:pt idx="4">
                  <c:v>0.13797439813408</c:v>
                </c:pt>
                <c:pt idx="5">
                  <c:v>-0.61511295423121626</c:v>
                </c:pt>
                <c:pt idx="6">
                  <c:v>0.24424949895448639</c:v>
                </c:pt>
                <c:pt idx="7">
                  <c:v>-0.46247992150121803</c:v>
                </c:pt>
                <c:pt idx="8">
                  <c:v>0.30407505139907715</c:v>
                </c:pt>
                <c:pt idx="9">
                  <c:v>0.53998745192713538</c:v>
                </c:pt>
                <c:pt idx="10">
                  <c:v>1.6335215927826301</c:v>
                </c:pt>
                <c:pt idx="11">
                  <c:v>-0.81245482247876433</c:v>
                </c:pt>
                <c:pt idx="12">
                  <c:v>0.1538240467909166</c:v>
                </c:pt>
                <c:pt idx="13">
                  <c:v>9.3448795548978184E-2</c:v>
                </c:pt>
                <c:pt idx="14">
                  <c:v>-0.35079944917356642</c:v>
                </c:pt>
                <c:pt idx="15">
                  <c:v>-5.3870482139999024E-2</c:v>
                </c:pt>
                <c:pt idx="16">
                  <c:v>1.6857429785305661E-2</c:v>
                </c:pt>
                <c:pt idx="17">
                  <c:v>0.43444528283652439</c:v>
                </c:pt>
                <c:pt idx="18">
                  <c:v>-0.69124623766376614</c:v>
                </c:pt>
                <c:pt idx="19">
                  <c:v>0.36316767211387285</c:v>
                </c:pt>
                <c:pt idx="20">
                  <c:v>-4.3151355591734435E-2</c:v>
                </c:pt>
                <c:pt idx="21">
                  <c:v>-3.1332831448775293E-2</c:v>
                </c:pt>
                <c:pt idx="22">
                  <c:v>-0.27997992078203704</c:v>
                </c:pt>
                <c:pt idx="23">
                  <c:v>0.12249121534214132</c:v>
                </c:pt>
                <c:pt idx="24">
                  <c:v>0.28822540274224051</c:v>
                </c:pt>
                <c:pt idx="25">
                  <c:v>0.32707078442142345</c:v>
                </c:pt>
                <c:pt idx="26">
                  <c:v>0.13385165715397745</c:v>
                </c:pt>
                <c:pt idx="27">
                  <c:v>-0.67594628780427557</c:v>
                </c:pt>
                <c:pt idx="28">
                  <c:v>-5.9001004248570625E-2</c:v>
                </c:pt>
                <c:pt idx="29">
                  <c:v>-0.83627510369713198</c:v>
                </c:pt>
                <c:pt idx="30">
                  <c:v>-0.62115964100203225</c:v>
                </c:pt>
                <c:pt idx="31">
                  <c:v>-1.7509739024824249</c:v>
                </c:pt>
                <c:pt idx="32">
                  <c:v>1.0786006568609032</c:v>
                </c:pt>
                <c:pt idx="33">
                  <c:v>-1.695912406281507</c:v>
                </c:pt>
                <c:pt idx="34">
                  <c:v>0.68364207096713348</c:v>
                </c:pt>
                <c:pt idx="35">
                  <c:v>-0.11616967917265088</c:v>
                </c:pt>
                <c:pt idx="36">
                  <c:v>-0.2951882541753017</c:v>
                </c:pt>
                <c:pt idx="37">
                  <c:v>1.6829028680776299</c:v>
                </c:pt>
                <c:pt idx="38">
                  <c:v>2.0280220963452784</c:v>
                </c:pt>
                <c:pt idx="39">
                  <c:v>-0.3025175714732608</c:v>
                </c:pt>
                <c:pt idx="40">
                  <c:v>0.93934362819968065</c:v>
                </c:pt>
                <c:pt idx="41">
                  <c:v>-0.23142319368305819</c:v>
                </c:pt>
                <c:pt idx="42">
                  <c:v>-0.14796059295254835</c:v>
                </c:pt>
                <c:pt idx="43">
                  <c:v>-1.6971034203424258</c:v>
                </c:pt>
                <c:pt idx="44">
                  <c:v>-0.11644452857132533</c:v>
                </c:pt>
                <c:pt idx="45">
                  <c:v>5.1121988153265074E-2</c:v>
                </c:pt>
                <c:pt idx="46">
                  <c:v>-2.9103802825533274</c:v>
                </c:pt>
                <c:pt idx="47">
                  <c:v>-1.7381475972109963</c:v>
                </c:pt>
                <c:pt idx="48">
                  <c:v>-0.33778991096968969</c:v>
                </c:pt>
                <c:pt idx="49">
                  <c:v>1.0602773636160052</c:v>
                </c:pt>
                <c:pt idx="50">
                  <c:v>3.0657618092700591</c:v>
                </c:pt>
                <c:pt idx="51">
                  <c:v>-1.0734701347523317</c:v>
                </c:pt>
                <c:pt idx="52">
                  <c:v>0.6152045706974405</c:v>
                </c:pt>
                <c:pt idx="53">
                  <c:v>0.69775100676570434</c:v>
                </c:pt>
                <c:pt idx="54">
                  <c:v>1.2360893623007991</c:v>
                </c:pt>
                <c:pt idx="55">
                  <c:v>1.6389269642898754</c:v>
                </c:pt>
                <c:pt idx="56">
                  <c:v>-1.6216114521734108E-2</c:v>
                </c:pt>
                <c:pt idx="57">
                  <c:v>-1.2305007578611054</c:v>
                </c:pt>
                <c:pt idx="58">
                  <c:v>-1.5720469439460001</c:v>
                </c:pt>
                <c:pt idx="59">
                  <c:v>-0.19248619553764934</c:v>
                </c:pt>
              </c:numCache>
            </c:numRef>
          </c:yVal>
        </c:ser>
        <c:axId val="115951872"/>
        <c:axId val="115950336"/>
      </c:scatterChart>
      <c:valAx>
        <c:axId val="115951872"/>
        <c:scaling>
          <c:orientation val="minMax"/>
          <c:min val="5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DAP, cm</a:t>
                </a:r>
              </a:p>
            </c:rich>
          </c:tx>
          <c:layout/>
        </c:title>
        <c:numFmt formatCode="General" sourceLinked="1"/>
        <c:tickLblPos val="low"/>
        <c:crossAx val="115950336"/>
        <c:crosses val="autoZero"/>
        <c:crossBetween val="midCat"/>
        <c:majorUnit val="20"/>
      </c:valAx>
      <c:valAx>
        <c:axId val="115950336"/>
        <c:scaling>
          <c:orientation val="minMax"/>
          <c:max val="3"/>
          <c:min val="-3"/>
        </c:scaling>
        <c:axPos val="l"/>
        <c:numFmt formatCode="General" sourceLinked="1"/>
        <c:tickLblPos val="nextTo"/>
        <c:crossAx val="115951872"/>
        <c:crosses val="autoZero"/>
        <c:crossBetween val="midCat"/>
      </c:valAx>
    </c:plotArea>
    <c:plotVisOnly val="1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29</xdr:row>
      <xdr:rowOff>161925</xdr:rowOff>
    </xdr:from>
    <xdr:to>
      <xdr:col>9</xdr:col>
      <xdr:colOff>314325</xdr:colOff>
      <xdr:row>49</xdr:row>
      <xdr:rowOff>28575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BF0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61"/>
  <sheetViews>
    <sheetView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" sqref="B2"/>
    </sheetView>
  </sheetViews>
  <sheetFormatPr defaultRowHeight="14.25"/>
  <cols>
    <col min="1" max="1" width="6.5" bestFit="1" customWidth="1"/>
    <col min="2" max="2" width="3.875" bestFit="1" customWidth="1"/>
    <col min="3" max="3" width="5.875" bestFit="1" customWidth="1"/>
    <col min="4" max="4" width="4.875" bestFit="1" customWidth="1"/>
    <col min="5" max="6" width="5.875" bestFit="1" customWidth="1"/>
    <col min="7" max="7" width="6.875" bestFit="1" customWidth="1"/>
    <col min="8" max="8" width="8.625" bestFit="1" customWidth="1"/>
  </cols>
  <sheetData>
    <row r="1" spans="1:8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>
      <c r="A2" t="s">
        <v>8</v>
      </c>
      <c r="B2">
        <v>1</v>
      </c>
      <c r="C2">
        <v>57.2</v>
      </c>
      <c r="D2">
        <v>0.57999999999999996</v>
      </c>
      <c r="E2">
        <v>19.3</v>
      </c>
      <c r="F2">
        <v>38.9</v>
      </c>
      <c r="G2">
        <v>7</v>
      </c>
      <c r="H2">
        <v>3.7480000000000002</v>
      </c>
    </row>
    <row r="3" spans="1:8">
      <c r="A3" t="s">
        <v>8</v>
      </c>
      <c r="B3">
        <v>2</v>
      </c>
      <c r="C3">
        <v>58.7</v>
      </c>
      <c r="D3">
        <v>0.4</v>
      </c>
      <c r="E3">
        <v>20.7</v>
      </c>
      <c r="F3">
        <v>34.200000000000003</v>
      </c>
      <c r="G3">
        <v>7</v>
      </c>
      <c r="H3">
        <v>3.4769999999999999</v>
      </c>
    </row>
    <row r="4" spans="1:8">
      <c r="A4" t="s">
        <v>8</v>
      </c>
      <c r="B4">
        <v>3</v>
      </c>
      <c r="C4">
        <v>57.7</v>
      </c>
      <c r="D4">
        <v>0.5</v>
      </c>
      <c r="E4">
        <v>20.100000000000001</v>
      </c>
      <c r="F4">
        <v>33.200000000000003</v>
      </c>
      <c r="G4">
        <v>7</v>
      </c>
      <c r="H4">
        <v>3.55</v>
      </c>
    </row>
    <row r="5" spans="1:8">
      <c r="A5" t="s">
        <v>8</v>
      </c>
      <c r="B5">
        <v>4</v>
      </c>
      <c r="C5">
        <v>50.7</v>
      </c>
      <c r="D5">
        <v>0.38</v>
      </c>
      <c r="E5">
        <v>15.48</v>
      </c>
      <c r="F5">
        <v>26.6</v>
      </c>
      <c r="G5">
        <v>6</v>
      </c>
      <c r="H5">
        <v>2.0470000000000002</v>
      </c>
    </row>
    <row r="6" spans="1:8">
      <c r="A6" t="s">
        <v>8</v>
      </c>
      <c r="B6">
        <v>5</v>
      </c>
      <c r="C6">
        <v>50.2</v>
      </c>
      <c r="D6">
        <v>0.43</v>
      </c>
      <c r="E6">
        <v>18.38</v>
      </c>
      <c r="F6">
        <v>33</v>
      </c>
      <c r="G6">
        <v>7</v>
      </c>
      <c r="H6">
        <v>2.2730000000000001</v>
      </c>
    </row>
    <row r="7" spans="1:8">
      <c r="A7" t="s">
        <v>8</v>
      </c>
      <c r="B7">
        <v>6</v>
      </c>
      <c r="C7">
        <v>55.3</v>
      </c>
      <c r="D7">
        <v>0.38</v>
      </c>
      <c r="E7">
        <v>10</v>
      </c>
      <c r="F7">
        <v>21.6</v>
      </c>
      <c r="G7">
        <v>4</v>
      </c>
      <c r="H7">
        <v>2.0489999999999999</v>
      </c>
    </row>
    <row r="8" spans="1:8">
      <c r="A8" t="s">
        <v>8</v>
      </c>
      <c r="B8">
        <v>7</v>
      </c>
      <c r="C8">
        <v>56.1</v>
      </c>
      <c r="D8">
        <v>0.63</v>
      </c>
      <c r="E8">
        <v>16.260000000000002</v>
      </c>
      <c r="F8">
        <v>28.7</v>
      </c>
      <c r="G8">
        <v>6</v>
      </c>
      <c r="H8">
        <v>3.0859999999999999</v>
      </c>
    </row>
    <row r="9" spans="1:8">
      <c r="A9" t="s">
        <v>8</v>
      </c>
      <c r="B9">
        <v>8</v>
      </c>
      <c r="C9">
        <v>59</v>
      </c>
      <c r="D9">
        <v>0.53</v>
      </c>
      <c r="E9">
        <v>13.6</v>
      </c>
      <c r="F9">
        <v>29</v>
      </c>
      <c r="G9">
        <v>5</v>
      </c>
      <c r="H9">
        <v>2.6850000000000001</v>
      </c>
    </row>
    <row r="10" spans="1:8">
      <c r="A10" t="s">
        <v>8</v>
      </c>
      <c r="B10">
        <v>9</v>
      </c>
      <c r="C10">
        <v>57.5</v>
      </c>
      <c r="D10">
        <v>0.68</v>
      </c>
      <c r="E10">
        <v>15.3</v>
      </c>
      <c r="F10">
        <v>29</v>
      </c>
      <c r="G10">
        <v>6</v>
      </c>
      <c r="H10">
        <v>3.3279999999999998</v>
      </c>
    </row>
    <row r="11" spans="1:8">
      <c r="A11" t="s">
        <v>8</v>
      </c>
      <c r="B11">
        <v>10</v>
      </c>
      <c r="C11">
        <v>59.9</v>
      </c>
      <c r="D11">
        <v>0.77</v>
      </c>
      <c r="E11">
        <v>19</v>
      </c>
      <c r="F11">
        <v>37</v>
      </c>
      <c r="G11">
        <v>7</v>
      </c>
      <c r="H11">
        <v>3.8980000000000001</v>
      </c>
    </row>
    <row r="12" spans="1:8">
      <c r="A12" t="s">
        <v>8</v>
      </c>
      <c r="B12">
        <v>11</v>
      </c>
      <c r="C12">
        <v>59.6</v>
      </c>
      <c r="D12">
        <v>0.83</v>
      </c>
      <c r="E12">
        <v>28.45</v>
      </c>
      <c r="F12">
        <v>44</v>
      </c>
      <c r="G12">
        <v>9</v>
      </c>
      <c r="H12">
        <v>5.0519999999999996</v>
      </c>
    </row>
    <row r="13" spans="1:8">
      <c r="A13" t="s">
        <v>8</v>
      </c>
      <c r="B13">
        <v>12</v>
      </c>
      <c r="C13">
        <v>58</v>
      </c>
      <c r="D13">
        <v>1.03</v>
      </c>
      <c r="E13">
        <v>10.199999999999999</v>
      </c>
      <c r="F13">
        <v>25.5</v>
      </c>
      <c r="G13">
        <v>4</v>
      </c>
      <c r="H13">
        <v>2.173</v>
      </c>
    </row>
    <row r="14" spans="1:8">
      <c r="A14" t="s">
        <v>9</v>
      </c>
      <c r="B14">
        <v>13</v>
      </c>
      <c r="C14">
        <v>67.5</v>
      </c>
      <c r="D14">
        <v>0.5</v>
      </c>
      <c r="E14">
        <v>14.61</v>
      </c>
      <c r="F14">
        <v>27</v>
      </c>
      <c r="G14">
        <v>6</v>
      </c>
      <c r="H14">
        <v>4.5510000000000002</v>
      </c>
    </row>
    <row r="15" spans="1:8">
      <c r="A15" t="s">
        <v>9</v>
      </c>
      <c r="B15">
        <v>14</v>
      </c>
      <c r="C15">
        <v>63.5</v>
      </c>
      <c r="D15">
        <v>0.6</v>
      </c>
      <c r="E15">
        <v>20.100000000000001</v>
      </c>
      <c r="F15">
        <v>35</v>
      </c>
      <c r="G15">
        <v>7</v>
      </c>
      <c r="H15">
        <v>3.9039999999999999</v>
      </c>
    </row>
    <row r="16" spans="1:8">
      <c r="A16" t="s">
        <v>9</v>
      </c>
      <c r="B16">
        <v>15</v>
      </c>
      <c r="C16">
        <v>60.9</v>
      </c>
      <c r="D16">
        <v>0.5</v>
      </c>
      <c r="E16">
        <v>15.3</v>
      </c>
      <c r="F16">
        <v>31.2</v>
      </c>
      <c r="G16">
        <v>6</v>
      </c>
      <c r="H16">
        <v>3.06</v>
      </c>
    </row>
    <row r="17" spans="1:8">
      <c r="A17" t="s">
        <v>9</v>
      </c>
      <c r="B17">
        <v>16</v>
      </c>
      <c r="C17">
        <v>62.3</v>
      </c>
      <c r="D17">
        <v>0.56999999999999995</v>
      </c>
      <c r="E17">
        <v>17.100000000000001</v>
      </c>
      <c r="F17">
        <v>36.6</v>
      </c>
      <c r="G17">
        <v>6</v>
      </c>
      <c r="H17">
        <v>3.5750000000000002</v>
      </c>
    </row>
    <row r="18" spans="1:8">
      <c r="A18" t="s">
        <v>9</v>
      </c>
      <c r="B18">
        <v>17</v>
      </c>
      <c r="C18">
        <v>68.099999999999994</v>
      </c>
      <c r="D18">
        <v>0.52</v>
      </c>
      <c r="E18">
        <v>15.9</v>
      </c>
      <c r="F18">
        <v>34.6</v>
      </c>
      <c r="G18">
        <v>6</v>
      </c>
      <c r="H18">
        <v>4.492</v>
      </c>
    </row>
    <row r="19" spans="1:8">
      <c r="A19" t="s">
        <v>9</v>
      </c>
      <c r="B19">
        <v>18</v>
      </c>
      <c r="C19">
        <v>61.7</v>
      </c>
      <c r="D19">
        <v>0.35</v>
      </c>
      <c r="E19">
        <v>16.7</v>
      </c>
      <c r="F19">
        <v>27.5</v>
      </c>
      <c r="G19">
        <v>6</v>
      </c>
      <c r="H19">
        <v>4.0259999999999998</v>
      </c>
    </row>
    <row r="20" spans="1:8">
      <c r="A20" t="s">
        <v>9</v>
      </c>
      <c r="B20">
        <v>19</v>
      </c>
      <c r="C20">
        <v>69.5</v>
      </c>
      <c r="D20">
        <v>0.88</v>
      </c>
      <c r="E20">
        <v>16.2</v>
      </c>
      <c r="F20">
        <v>27.1</v>
      </c>
      <c r="G20">
        <v>6</v>
      </c>
      <c r="H20">
        <v>3.9340000000000002</v>
      </c>
    </row>
    <row r="21" spans="1:8">
      <c r="A21" t="s">
        <v>9</v>
      </c>
      <c r="B21">
        <v>20</v>
      </c>
      <c r="C21">
        <v>61.6</v>
      </c>
      <c r="D21">
        <v>0.75</v>
      </c>
      <c r="E21">
        <v>16.399999999999999</v>
      </c>
      <c r="F21">
        <v>34</v>
      </c>
      <c r="G21">
        <v>6</v>
      </c>
      <c r="H21">
        <v>3.9340000000000002</v>
      </c>
    </row>
    <row r="22" spans="1:8">
      <c r="A22" t="s">
        <v>9</v>
      </c>
      <c r="B22">
        <v>21</v>
      </c>
      <c r="C22">
        <v>68.8</v>
      </c>
      <c r="D22">
        <v>0.73</v>
      </c>
      <c r="E22">
        <v>13.8</v>
      </c>
      <c r="F22">
        <v>26</v>
      </c>
      <c r="G22">
        <v>5</v>
      </c>
      <c r="H22">
        <v>4.5339999999999998</v>
      </c>
    </row>
    <row r="23" spans="1:8">
      <c r="A23" t="s">
        <v>9</v>
      </c>
      <c r="B23">
        <v>22</v>
      </c>
      <c r="C23">
        <v>62.6</v>
      </c>
      <c r="D23">
        <v>0.74</v>
      </c>
      <c r="E23">
        <v>14.2</v>
      </c>
      <c r="F23">
        <v>26</v>
      </c>
      <c r="G23">
        <v>5</v>
      </c>
      <c r="H23">
        <v>3.6419999999999999</v>
      </c>
    </row>
    <row r="24" spans="1:8">
      <c r="A24" t="s">
        <v>9</v>
      </c>
      <c r="B24">
        <v>23</v>
      </c>
      <c r="C24">
        <v>61</v>
      </c>
      <c r="D24">
        <v>0.61</v>
      </c>
      <c r="E24">
        <v>17.3</v>
      </c>
      <c r="F24">
        <v>31</v>
      </c>
      <c r="G24">
        <v>6</v>
      </c>
      <c r="H24">
        <v>3.15</v>
      </c>
    </row>
    <row r="25" spans="1:8">
      <c r="A25" t="s">
        <v>8</v>
      </c>
      <c r="B25">
        <v>24</v>
      </c>
      <c r="C25">
        <v>60</v>
      </c>
      <c r="D25">
        <v>0.81</v>
      </c>
      <c r="E25">
        <v>15.3</v>
      </c>
      <c r="F25">
        <v>35</v>
      </c>
      <c r="G25">
        <v>6</v>
      </c>
      <c r="H25">
        <v>3.4550000000000001</v>
      </c>
    </row>
    <row r="26" spans="1:8">
      <c r="A26" t="s">
        <v>10</v>
      </c>
      <c r="B26">
        <v>25</v>
      </c>
      <c r="C26">
        <v>78.599999999999994</v>
      </c>
      <c r="D26">
        <v>0.51</v>
      </c>
      <c r="E26">
        <v>17.32</v>
      </c>
      <c r="F26">
        <v>40</v>
      </c>
      <c r="G26">
        <v>6</v>
      </c>
      <c r="H26">
        <v>6.4989999999999997</v>
      </c>
    </row>
    <row r="27" spans="1:8">
      <c r="A27" t="s">
        <v>10</v>
      </c>
      <c r="B27">
        <v>26</v>
      </c>
      <c r="C27">
        <v>70.2</v>
      </c>
      <c r="D27">
        <v>0.61</v>
      </c>
      <c r="E27">
        <v>23.57</v>
      </c>
      <c r="F27">
        <v>38.200000000000003</v>
      </c>
      <c r="G27">
        <v>8</v>
      </c>
      <c r="H27">
        <v>5.1529999999999996</v>
      </c>
    </row>
    <row r="28" spans="1:8">
      <c r="A28" t="s">
        <v>10</v>
      </c>
      <c r="B28">
        <v>27</v>
      </c>
      <c r="C28">
        <v>74.2</v>
      </c>
      <c r="D28">
        <v>0.3</v>
      </c>
      <c r="E28">
        <v>17.399999999999999</v>
      </c>
      <c r="F28">
        <v>35.299999999999997</v>
      </c>
      <c r="G28">
        <v>7</v>
      </c>
      <c r="H28">
        <v>5.5839999999999996</v>
      </c>
    </row>
    <row r="29" spans="1:8">
      <c r="A29" t="s">
        <v>10</v>
      </c>
      <c r="B29">
        <v>28</v>
      </c>
      <c r="C29">
        <v>72.900000000000006</v>
      </c>
      <c r="D29">
        <v>0.36</v>
      </c>
      <c r="E29">
        <v>19.7</v>
      </c>
      <c r="F29">
        <v>33.4</v>
      </c>
      <c r="G29">
        <v>7</v>
      </c>
      <c r="H29">
        <v>4.4880000000000004</v>
      </c>
    </row>
    <row r="30" spans="1:8">
      <c r="A30" t="s">
        <v>10</v>
      </c>
      <c r="B30">
        <v>29</v>
      </c>
      <c r="C30">
        <v>73.900000000000006</v>
      </c>
      <c r="D30">
        <v>0.38</v>
      </c>
      <c r="E30">
        <v>17.5</v>
      </c>
      <c r="F30">
        <v>33.1</v>
      </c>
      <c r="G30">
        <v>7</v>
      </c>
      <c r="H30">
        <v>5.3239999999999998</v>
      </c>
    </row>
    <row r="31" spans="1:8">
      <c r="A31" t="s">
        <v>10</v>
      </c>
      <c r="B31">
        <v>30</v>
      </c>
      <c r="C31">
        <v>77.7</v>
      </c>
      <c r="D31">
        <v>0.27</v>
      </c>
      <c r="E31">
        <v>17.899999999999999</v>
      </c>
      <c r="F31">
        <v>31</v>
      </c>
      <c r="G31">
        <v>6</v>
      </c>
      <c r="H31">
        <v>5.1159999999999997</v>
      </c>
    </row>
    <row r="32" spans="1:8">
      <c r="A32" t="s">
        <v>10</v>
      </c>
      <c r="B32">
        <v>31</v>
      </c>
      <c r="C32">
        <v>70.5</v>
      </c>
      <c r="D32">
        <v>0.81</v>
      </c>
      <c r="E32">
        <v>12.8</v>
      </c>
      <c r="F32">
        <v>27.7</v>
      </c>
      <c r="G32">
        <v>5</v>
      </c>
      <c r="H32">
        <v>4.1660000000000004</v>
      </c>
    </row>
    <row r="33" spans="1:8">
      <c r="A33" t="s">
        <v>10</v>
      </c>
      <c r="B33">
        <v>32</v>
      </c>
      <c r="C33">
        <v>72.400000000000006</v>
      </c>
      <c r="D33">
        <v>0.57999999999999996</v>
      </c>
      <c r="E33">
        <v>8.6</v>
      </c>
      <c r="F33">
        <v>25.5</v>
      </c>
      <c r="G33">
        <v>3</v>
      </c>
      <c r="H33">
        <v>3.234</v>
      </c>
    </row>
    <row r="34" spans="1:8">
      <c r="A34" t="s">
        <v>10</v>
      </c>
      <c r="B34">
        <v>33</v>
      </c>
      <c r="C34">
        <v>72.5</v>
      </c>
      <c r="D34">
        <v>1.03</v>
      </c>
      <c r="E34">
        <v>17.399999999999999</v>
      </c>
      <c r="F34">
        <v>30.2</v>
      </c>
      <c r="G34">
        <v>7</v>
      </c>
      <c r="H34">
        <v>6.3380000000000001</v>
      </c>
    </row>
    <row r="35" spans="1:8">
      <c r="A35" t="s">
        <v>10</v>
      </c>
      <c r="B35">
        <v>34</v>
      </c>
      <c r="C35">
        <v>79</v>
      </c>
      <c r="D35">
        <v>0.67</v>
      </c>
      <c r="E35">
        <v>11.1</v>
      </c>
      <c r="F35">
        <v>38</v>
      </c>
      <c r="G35">
        <v>4</v>
      </c>
      <c r="H35">
        <v>4.4039999999999999</v>
      </c>
    </row>
    <row r="36" spans="1:8">
      <c r="A36" t="s">
        <v>10</v>
      </c>
      <c r="B36">
        <v>35</v>
      </c>
      <c r="C36">
        <v>71</v>
      </c>
      <c r="D36">
        <v>0.7</v>
      </c>
      <c r="E36">
        <v>18.7</v>
      </c>
      <c r="F36">
        <v>37</v>
      </c>
      <c r="G36">
        <v>7</v>
      </c>
      <c r="H36">
        <v>5.6680000000000001</v>
      </c>
    </row>
    <row r="37" spans="1:8">
      <c r="A37" t="s">
        <v>10</v>
      </c>
      <c r="B37">
        <v>36</v>
      </c>
      <c r="C37">
        <v>72.900000000000006</v>
      </c>
      <c r="D37">
        <v>0.8</v>
      </c>
      <c r="E37">
        <v>16.05</v>
      </c>
      <c r="F37">
        <v>32.9</v>
      </c>
      <c r="G37">
        <v>6</v>
      </c>
      <c r="H37">
        <v>5.0990000000000002</v>
      </c>
    </row>
    <row r="38" spans="1:8">
      <c r="A38" t="s">
        <v>11</v>
      </c>
      <c r="B38">
        <v>37</v>
      </c>
      <c r="C38">
        <v>81.8</v>
      </c>
      <c r="D38">
        <v>0.88</v>
      </c>
      <c r="E38">
        <v>17.2</v>
      </c>
      <c r="F38">
        <v>30.2</v>
      </c>
      <c r="G38">
        <v>6</v>
      </c>
      <c r="H38">
        <v>6.4320000000000004</v>
      </c>
    </row>
    <row r="39" spans="1:8">
      <c r="A39" t="s">
        <v>11</v>
      </c>
      <c r="B39">
        <v>38</v>
      </c>
      <c r="C39">
        <v>84.3</v>
      </c>
      <c r="D39">
        <v>0.73</v>
      </c>
      <c r="E39">
        <v>21.35</v>
      </c>
      <c r="F39">
        <v>39.5</v>
      </c>
      <c r="G39">
        <v>8</v>
      </c>
      <c r="H39">
        <v>9.0519999999999996</v>
      </c>
    </row>
    <row r="40" spans="1:8">
      <c r="A40" t="s">
        <v>11</v>
      </c>
      <c r="B40">
        <v>39</v>
      </c>
      <c r="C40">
        <v>88</v>
      </c>
      <c r="D40">
        <v>0.7</v>
      </c>
      <c r="E40">
        <v>23.2</v>
      </c>
      <c r="F40">
        <v>44.4</v>
      </c>
      <c r="G40">
        <v>8</v>
      </c>
      <c r="H40">
        <v>10.137</v>
      </c>
    </row>
    <row r="41" spans="1:8">
      <c r="A41" t="s">
        <v>11</v>
      </c>
      <c r="B41">
        <v>40</v>
      </c>
      <c r="C41">
        <v>80.7</v>
      </c>
      <c r="D41">
        <v>0.42</v>
      </c>
      <c r="E41">
        <v>16.7</v>
      </c>
      <c r="F41">
        <v>37.5</v>
      </c>
      <c r="G41">
        <v>6</v>
      </c>
      <c r="H41">
        <v>6.226</v>
      </c>
    </row>
    <row r="42" spans="1:8">
      <c r="A42" t="s">
        <v>11</v>
      </c>
      <c r="B42">
        <v>41</v>
      </c>
      <c r="C42">
        <v>83</v>
      </c>
      <c r="D42">
        <v>0.44</v>
      </c>
      <c r="E42">
        <v>21.9</v>
      </c>
      <c r="F42">
        <v>35.200000000000003</v>
      </c>
      <c r="G42">
        <v>8</v>
      </c>
      <c r="H42">
        <v>8</v>
      </c>
    </row>
    <row r="43" spans="1:8">
      <c r="A43" t="s">
        <v>11</v>
      </c>
      <c r="B43">
        <v>42</v>
      </c>
      <c r="C43">
        <v>80.8</v>
      </c>
      <c r="D43">
        <v>0.55000000000000004</v>
      </c>
      <c r="E43">
        <v>19.850000000000001</v>
      </c>
      <c r="F43">
        <v>32.1</v>
      </c>
      <c r="G43">
        <v>7</v>
      </c>
      <c r="H43">
        <v>6.3220000000000001</v>
      </c>
    </row>
    <row r="44" spans="1:8">
      <c r="A44" t="s">
        <v>11</v>
      </c>
      <c r="B44">
        <v>43</v>
      </c>
      <c r="C44">
        <v>85.3</v>
      </c>
      <c r="D44">
        <v>0.47</v>
      </c>
      <c r="E44">
        <v>17.8</v>
      </c>
      <c r="F44">
        <v>32.700000000000003</v>
      </c>
      <c r="G44">
        <v>6</v>
      </c>
      <c r="H44">
        <v>7.2430000000000003</v>
      </c>
    </row>
    <row r="45" spans="1:8">
      <c r="A45" t="s">
        <v>11</v>
      </c>
      <c r="B45">
        <v>44</v>
      </c>
      <c r="C45">
        <v>86</v>
      </c>
      <c r="D45">
        <v>0.46</v>
      </c>
      <c r="E45">
        <v>18.2</v>
      </c>
      <c r="F45">
        <v>30</v>
      </c>
      <c r="G45">
        <v>7</v>
      </c>
      <c r="H45">
        <v>5.6849999999999996</v>
      </c>
    </row>
    <row r="46" spans="1:8">
      <c r="A46" t="s">
        <v>11</v>
      </c>
      <c r="B46">
        <v>45</v>
      </c>
      <c r="C46">
        <v>89.4</v>
      </c>
      <c r="D46">
        <v>0.89</v>
      </c>
      <c r="E46">
        <v>18.95</v>
      </c>
      <c r="F46">
        <v>35.9</v>
      </c>
      <c r="G46">
        <v>7</v>
      </c>
      <c r="H46">
        <v>8.0719999999999992</v>
      </c>
    </row>
    <row r="47" spans="1:8">
      <c r="A47" t="s">
        <v>11</v>
      </c>
      <c r="B47">
        <v>46</v>
      </c>
      <c r="C47">
        <v>80.7</v>
      </c>
      <c r="D47">
        <v>0.86</v>
      </c>
      <c r="E47">
        <v>15.3</v>
      </c>
      <c r="F47">
        <v>36</v>
      </c>
      <c r="G47">
        <v>6</v>
      </c>
      <c r="H47">
        <v>6.6120000000000001</v>
      </c>
    </row>
    <row r="48" spans="1:8">
      <c r="A48" t="s">
        <v>11</v>
      </c>
      <c r="B48">
        <v>47</v>
      </c>
      <c r="C48">
        <v>83</v>
      </c>
      <c r="D48">
        <v>0.63</v>
      </c>
      <c r="E48">
        <v>8.4</v>
      </c>
      <c r="F48">
        <v>38</v>
      </c>
      <c r="G48">
        <v>3</v>
      </c>
      <c r="H48">
        <v>3.798</v>
      </c>
    </row>
    <row r="49" spans="1:8">
      <c r="A49" t="s">
        <v>11</v>
      </c>
      <c r="B49">
        <v>48</v>
      </c>
      <c r="C49">
        <v>87.8</v>
      </c>
      <c r="D49">
        <v>1.1000000000000001</v>
      </c>
      <c r="E49">
        <v>13.9</v>
      </c>
      <c r="F49">
        <v>38.6</v>
      </c>
      <c r="G49">
        <v>6</v>
      </c>
      <c r="H49">
        <v>5.9880000000000004</v>
      </c>
    </row>
    <row r="50" spans="1:8">
      <c r="A50" t="s">
        <v>12</v>
      </c>
      <c r="B50">
        <v>49</v>
      </c>
      <c r="C50">
        <v>93.4</v>
      </c>
      <c r="D50">
        <v>0.67</v>
      </c>
      <c r="E50">
        <v>17.649999999999999</v>
      </c>
      <c r="F50">
        <v>38.799999999999997</v>
      </c>
      <c r="G50">
        <v>7</v>
      </c>
      <c r="H50">
        <v>8.6419999999999995</v>
      </c>
    </row>
    <row r="51" spans="1:8">
      <c r="A51" t="s">
        <v>12</v>
      </c>
      <c r="B51">
        <v>50</v>
      </c>
      <c r="C51">
        <v>91.8</v>
      </c>
      <c r="D51">
        <v>0.67</v>
      </c>
      <c r="E51">
        <v>17.2</v>
      </c>
      <c r="F51">
        <v>40.200000000000003</v>
      </c>
      <c r="G51">
        <v>6</v>
      </c>
      <c r="H51">
        <v>9.84</v>
      </c>
    </row>
    <row r="52" spans="1:8">
      <c r="A52" t="s">
        <v>12</v>
      </c>
      <c r="B52">
        <v>51</v>
      </c>
      <c r="C52">
        <v>91.8</v>
      </c>
      <c r="D52">
        <v>0.56999999999999995</v>
      </c>
      <c r="E52">
        <v>27.6</v>
      </c>
      <c r="F52">
        <v>47.4</v>
      </c>
      <c r="G52">
        <v>10</v>
      </c>
      <c r="H52">
        <v>12.029</v>
      </c>
    </row>
    <row r="53" spans="1:8">
      <c r="A53" t="s">
        <v>12</v>
      </c>
      <c r="B53">
        <v>52</v>
      </c>
      <c r="C53">
        <v>92</v>
      </c>
      <c r="D53">
        <v>1.24</v>
      </c>
      <c r="E53">
        <v>16.100000000000001</v>
      </c>
      <c r="F53">
        <v>33</v>
      </c>
      <c r="G53">
        <v>6</v>
      </c>
      <c r="H53">
        <v>7.5519999999999996</v>
      </c>
    </row>
    <row r="54" spans="1:8">
      <c r="A54" t="s">
        <v>12</v>
      </c>
      <c r="B54">
        <v>53</v>
      </c>
      <c r="C54">
        <v>90.4</v>
      </c>
      <c r="D54">
        <v>0.75</v>
      </c>
      <c r="E54">
        <v>19.600000000000001</v>
      </c>
      <c r="F54">
        <v>37.799999999999997</v>
      </c>
      <c r="G54">
        <v>7</v>
      </c>
      <c r="H54">
        <v>9.07</v>
      </c>
    </row>
    <row r="55" spans="1:8">
      <c r="A55" t="s">
        <v>12</v>
      </c>
      <c r="B55">
        <v>54</v>
      </c>
      <c r="C55">
        <v>90.04</v>
      </c>
      <c r="D55">
        <v>0.9</v>
      </c>
      <c r="E55">
        <v>17.600000000000001</v>
      </c>
      <c r="F55">
        <v>42</v>
      </c>
      <c r="G55">
        <v>7</v>
      </c>
      <c r="H55">
        <v>9.0879999999999992</v>
      </c>
    </row>
    <row r="56" spans="1:8">
      <c r="A56" t="s">
        <v>12</v>
      </c>
      <c r="B56">
        <v>55</v>
      </c>
      <c r="C56">
        <v>95</v>
      </c>
      <c r="D56">
        <v>0.97</v>
      </c>
      <c r="E56">
        <v>18.02</v>
      </c>
      <c r="F56">
        <v>44.58</v>
      </c>
      <c r="G56">
        <v>6</v>
      </c>
      <c r="H56">
        <v>10.695</v>
      </c>
    </row>
    <row r="57" spans="1:8">
      <c r="A57" t="s">
        <v>12</v>
      </c>
      <c r="B57">
        <v>56</v>
      </c>
      <c r="C57">
        <v>91</v>
      </c>
      <c r="D57">
        <v>0.97</v>
      </c>
      <c r="E57">
        <v>22.3</v>
      </c>
      <c r="F57">
        <v>49</v>
      </c>
      <c r="G57">
        <v>8</v>
      </c>
      <c r="H57">
        <v>10.308999999999999</v>
      </c>
    </row>
    <row r="58" spans="1:8">
      <c r="A58" t="s">
        <v>12</v>
      </c>
      <c r="B58">
        <v>57</v>
      </c>
      <c r="C58">
        <v>97</v>
      </c>
      <c r="D58">
        <v>1.3</v>
      </c>
      <c r="E58">
        <v>15.2</v>
      </c>
      <c r="F58">
        <v>47</v>
      </c>
      <c r="G58">
        <v>6</v>
      </c>
      <c r="H58">
        <v>9.7550000000000008</v>
      </c>
    </row>
    <row r="59" spans="1:8">
      <c r="A59" t="s">
        <v>12</v>
      </c>
      <c r="B59">
        <v>58</v>
      </c>
      <c r="C59">
        <v>91</v>
      </c>
      <c r="D59">
        <v>1.29</v>
      </c>
      <c r="E59">
        <v>12.9</v>
      </c>
      <c r="F59">
        <v>40</v>
      </c>
      <c r="G59">
        <v>5</v>
      </c>
      <c r="H59">
        <v>7.1769999999999996</v>
      </c>
    </row>
    <row r="60" spans="1:8">
      <c r="A60" t="s">
        <v>12</v>
      </c>
      <c r="B60">
        <v>59</v>
      </c>
      <c r="C60">
        <v>97.1</v>
      </c>
      <c r="D60">
        <v>0.93</v>
      </c>
      <c r="E60">
        <v>15.9</v>
      </c>
      <c r="F60">
        <v>35.700000000000003</v>
      </c>
      <c r="G60">
        <v>6</v>
      </c>
      <c r="H60">
        <v>8.0779999999999994</v>
      </c>
    </row>
    <row r="61" spans="1:8">
      <c r="A61" t="s">
        <v>12</v>
      </c>
      <c r="B61">
        <v>60</v>
      </c>
      <c r="C61">
        <v>91.2</v>
      </c>
      <c r="D61">
        <v>1</v>
      </c>
      <c r="E61">
        <v>14.55</v>
      </c>
      <c r="F61">
        <v>30.3</v>
      </c>
      <c r="G61">
        <v>6</v>
      </c>
      <c r="H61">
        <v>8.3510000000000009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>
  <dimension ref="A2:R77"/>
  <sheetViews>
    <sheetView workbookViewId="0">
      <pane xSplit="6" ySplit="2" topLeftCell="G40" activePane="bottomRight" state="frozen"/>
      <selection pane="topRight" activeCell="G1" sqref="G1"/>
      <selection pane="bottomLeft" activeCell="A3" sqref="A3"/>
      <selection pane="bottomRight" activeCell="C2" sqref="C2"/>
    </sheetView>
  </sheetViews>
  <sheetFormatPr defaultRowHeight="14.25"/>
  <cols>
    <col min="1" max="1" width="6.5" bestFit="1" customWidth="1"/>
    <col min="2" max="2" width="3.875" bestFit="1" customWidth="1"/>
    <col min="3" max="3" width="5.875" bestFit="1" customWidth="1"/>
    <col min="4" max="4" width="8.625" bestFit="1" customWidth="1"/>
    <col min="5" max="5" width="6.875" bestFit="1" customWidth="1"/>
    <col min="14" max="14" width="6.75" bestFit="1" customWidth="1"/>
    <col min="15" max="15" width="12.5" bestFit="1" customWidth="1"/>
    <col min="16" max="16" width="10.875" bestFit="1" customWidth="1"/>
    <col min="17" max="18" width="11.875" bestFit="1" customWidth="1"/>
  </cols>
  <sheetData>
    <row r="2" spans="1:18" ht="24.95" customHeight="1">
      <c r="A2" t="s">
        <v>0</v>
      </c>
      <c r="B2" t="s">
        <v>1</v>
      </c>
      <c r="C2" t="s">
        <v>2</v>
      </c>
      <c r="D2" t="s">
        <v>7</v>
      </c>
      <c r="E2" t="s">
        <v>13</v>
      </c>
      <c r="G2" s="2" t="s">
        <v>14</v>
      </c>
      <c r="H2" s="2" t="s">
        <v>15</v>
      </c>
      <c r="I2" s="2" t="s">
        <v>16</v>
      </c>
      <c r="J2" s="2" t="s">
        <v>17</v>
      </c>
      <c r="K2" s="6" t="s">
        <v>24</v>
      </c>
      <c r="L2" s="14" t="s">
        <v>57</v>
      </c>
      <c r="M2" s="14" t="s">
        <v>58</v>
      </c>
      <c r="N2" s="6"/>
      <c r="P2" s="5" t="s">
        <v>21</v>
      </c>
      <c r="Q2" s="5" t="s">
        <v>22</v>
      </c>
      <c r="R2" s="5" t="s">
        <v>23</v>
      </c>
    </row>
    <row r="3" spans="1:18">
      <c r="A3" t="s">
        <v>8</v>
      </c>
      <c r="B3">
        <v>1</v>
      </c>
      <c r="C3">
        <v>57.2</v>
      </c>
      <c r="D3">
        <v>3.7480000000000002</v>
      </c>
      <c r="E3" s="1">
        <f>ROUND(PI()/40000*C3^2,4)</f>
        <v>0.25700000000000001</v>
      </c>
      <c r="G3">
        <v>0.25700000000000001</v>
      </c>
      <c r="H3">
        <v>3.7480000000000002</v>
      </c>
      <c r="I3" s="1">
        <f>ROUND(G3^2,4)</f>
        <v>6.6000000000000003E-2</v>
      </c>
      <c r="J3">
        <f>ROUND(G3*H3,4)</f>
        <v>0.96319999999999995</v>
      </c>
      <c r="K3" s="1">
        <f>ROUND($O$3+$O$4*G3,4)</f>
        <v>2.9580000000000002</v>
      </c>
      <c r="L3" s="1">
        <f>H3-K3</f>
        <v>0.79</v>
      </c>
      <c r="M3" s="1">
        <f>L3/SQRT($O$14)</f>
        <v>0.72377008317345948</v>
      </c>
      <c r="N3" t="s">
        <v>19</v>
      </c>
      <c r="O3">
        <v>-0.67565500130840661</v>
      </c>
      <c r="P3">
        <f>(H3-$O$6)^2</f>
        <v>3.6081002499999992</v>
      </c>
      <c r="Q3">
        <f>(K3-$O$6)^2</f>
        <v>7.2334102499999986</v>
      </c>
      <c r="R3">
        <f>(H3-K3)^2</f>
        <v>0.6241000000000001</v>
      </c>
    </row>
    <row r="4" spans="1:18">
      <c r="A4" t="s">
        <v>8</v>
      </c>
      <c r="B4">
        <v>2</v>
      </c>
      <c r="C4">
        <v>58.7</v>
      </c>
      <c r="D4">
        <v>3.4769999999999999</v>
      </c>
      <c r="E4" s="1">
        <f t="shared" ref="E4:E62" si="0">ROUND(PI()/40000*C4^2,4)</f>
        <v>0.27060000000000001</v>
      </c>
      <c r="G4">
        <v>0.27060000000000001</v>
      </c>
      <c r="H4">
        <v>3.4769999999999999</v>
      </c>
      <c r="I4" s="1">
        <f t="shared" ref="I4:I62" si="1">ROUND(G4^2,4)</f>
        <v>7.3200000000000001E-2</v>
      </c>
      <c r="J4">
        <f t="shared" ref="J4:J62" si="2">ROUND(G4*H4,4)</f>
        <v>0.94089999999999996</v>
      </c>
      <c r="K4" s="1">
        <f t="shared" ref="K4:K63" si="3">ROUND($O$3+$O$4*G4,4)</f>
        <v>3.1501999999999999</v>
      </c>
      <c r="L4" s="1">
        <f t="shared" ref="L4:L62" si="4">H4-K4</f>
        <v>0.32679999999999998</v>
      </c>
      <c r="M4" s="1">
        <f t="shared" ref="M4:M62" si="5">L4/SQRT($O$14)</f>
        <v>0.29940261162162851</v>
      </c>
      <c r="N4" t="s">
        <v>20</v>
      </c>
      <c r="O4">
        <v>14.138553905495513</v>
      </c>
      <c r="P4">
        <f t="shared" ref="P4:P62" si="6">(H4-$O$6)^2</f>
        <v>4.7110702500000006</v>
      </c>
      <c r="Q4">
        <f t="shared" ref="Q4:Q62" si="7">(K4-$O$6)^2</f>
        <v>6.2365072900000005</v>
      </c>
      <c r="R4">
        <f t="shared" ref="R4:R62" si="8">(H4-K4)^2</f>
        <v>0.10679823999999999</v>
      </c>
    </row>
    <row r="5" spans="1:18">
      <c r="A5" t="s">
        <v>8</v>
      </c>
      <c r="B5">
        <v>3</v>
      </c>
      <c r="C5">
        <v>57.7</v>
      </c>
      <c r="D5">
        <v>3.55</v>
      </c>
      <c r="E5" s="1">
        <f t="shared" si="0"/>
        <v>0.26150000000000001</v>
      </c>
      <c r="G5">
        <v>0.26150000000000001</v>
      </c>
      <c r="H5">
        <v>3.55</v>
      </c>
      <c r="I5" s="1">
        <f t="shared" si="1"/>
        <v>6.8400000000000002E-2</v>
      </c>
      <c r="J5">
        <f t="shared" si="2"/>
        <v>0.92830000000000001</v>
      </c>
      <c r="K5" s="1">
        <f t="shared" si="3"/>
        <v>3.0215999999999998</v>
      </c>
      <c r="L5" s="1">
        <f t="shared" si="4"/>
        <v>0.52839999999999998</v>
      </c>
      <c r="M5" s="1">
        <f t="shared" si="5"/>
        <v>0.48410140753019743</v>
      </c>
      <c r="P5">
        <f t="shared" si="6"/>
        <v>4.3995062500000008</v>
      </c>
      <c r="Q5">
        <f t="shared" si="7"/>
        <v>6.8953508100000009</v>
      </c>
      <c r="R5">
        <f t="shared" si="8"/>
        <v>0.27920655999999999</v>
      </c>
    </row>
    <row r="6" spans="1:18">
      <c r="A6" t="s">
        <v>8</v>
      </c>
      <c r="B6">
        <v>4</v>
      </c>
      <c r="C6">
        <v>50.7</v>
      </c>
      <c r="D6">
        <v>2.0470000000000002</v>
      </c>
      <c r="E6" s="1">
        <f t="shared" si="0"/>
        <v>0.2019</v>
      </c>
      <c r="G6">
        <v>0.2019</v>
      </c>
      <c r="H6">
        <v>2.0470000000000002</v>
      </c>
      <c r="I6" s="1">
        <f t="shared" si="1"/>
        <v>4.0800000000000003E-2</v>
      </c>
      <c r="J6">
        <f t="shared" si="2"/>
        <v>0.4133</v>
      </c>
      <c r="K6" s="1">
        <f t="shared" si="3"/>
        <v>2.1789000000000001</v>
      </c>
      <c r="L6" s="1">
        <f t="shared" si="4"/>
        <v>-0.13189999999999991</v>
      </c>
      <c r="M6" s="1">
        <f t="shared" si="5"/>
        <v>-0.12084211895010029</v>
      </c>
      <c r="N6" t="s">
        <v>25</v>
      </c>
      <c r="O6" s="1">
        <v>5.6475</v>
      </c>
      <c r="P6">
        <f t="shared" si="6"/>
        <v>12.963600249999999</v>
      </c>
      <c r="Q6">
        <f t="shared" si="7"/>
        <v>12.03118596</v>
      </c>
      <c r="R6">
        <f t="shared" si="8"/>
        <v>1.7397609999999977E-2</v>
      </c>
    </row>
    <row r="7" spans="1:18">
      <c r="A7" t="s">
        <v>8</v>
      </c>
      <c r="B7">
        <v>5</v>
      </c>
      <c r="C7">
        <v>50.2</v>
      </c>
      <c r="D7">
        <v>2.2730000000000001</v>
      </c>
      <c r="E7" s="1">
        <f t="shared" si="0"/>
        <v>0.19789999999999999</v>
      </c>
      <c r="G7">
        <v>0.19789999999999999</v>
      </c>
      <c r="H7">
        <v>2.2730000000000001</v>
      </c>
      <c r="I7" s="1">
        <f t="shared" si="1"/>
        <v>3.9199999999999999E-2</v>
      </c>
      <c r="J7">
        <f t="shared" si="2"/>
        <v>0.44979999999999998</v>
      </c>
      <c r="K7" s="1">
        <f t="shared" si="3"/>
        <v>2.1223999999999998</v>
      </c>
      <c r="L7" s="1">
        <f t="shared" si="4"/>
        <v>0.15060000000000029</v>
      </c>
      <c r="M7" s="1">
        <f t="shared" si="5"/>
        <v>0.13797439813408</v>
      </c>
      <c r="P7">
        <f t="shared" si="6"/>
        <v>11.387250249999999</v>
      </c>
      <c r="Q7">
        <f t="shared" si="7"/>
        <v>12.426330010000001</v>
      </c>
      <c r="R7">
        <f t="shared" si="8"/>
        <v>2.2680360000000087E-2</v>
      </c>
    </row>
    <row r="8" spans="1:18">
      <c r="A8" t="s">
        <v>8</v>
      </c>
      <c r="B8">
        <v>6</v>
      </c>
      <c r="C8">
        <v>55.3</v>
      </c>
      <c r="D8">
        <v>2.0489999999999999</v>
      </c>
      <c r="E8" s="1">
        <f t="shared" si="0"/>
        <v>0.2402</v>
      </c>
      <c r="G8">
        <v>0.2402</v>
      </c>
      <c r="H8">
        <v>2.0489999999999999</v>
      </c>
      <c r="I8" s="1">
        <f t="shared" si="1"/>
        <v>5.7700000000000001E-2</v>
      </c>
      <c r="J8">
        <f t="shared" si="2"/>
        <v>0.49220000000000003</v>
      </c>
      <c r="K8" s="1">
        <f t="shared" si="3"/>
        <v>2.7204000000000002</v>
      </c>
      <c r="L8" s="1">
        <f t="shared" si="4"/>
        <v>-0.67140000000000022</v>
      </c>
      <c r="M8" s="1">
        <f t="shared" si="5"/>
        <v>-0.61511295423121626</v>
      </c>
      <c r="N8" t="s">
        <v>26</v>
      </c>
      <c r="O8">
        <f>Q65/P65</f>
        <v>0.8084369400726884</v>
      </c>
      <c r="P8">
        <f t="shared" si="6"/>
        <v>12.949202250000001</v>
      </c>
      <c r="Q8">
        <f t="shared" si="7"/>
        <v>8.5679144099999984</v>
      </c>
      <c r="R8">
        <f t="shared" si="8"/>
        <v>0.45077796000000031</v>
      </c>
    </row>
    <row r="9" spans="1:18">
      <c r="A9" t="s">
        <v>8</v>
      </c>
      <c r="B9">
        <v>7</v>
      </c>
      <c r="C9">
        <v>56.1</v>
      </c>
      <c r="D9">
        <v>3.0859999999999999</v>
      </c>
      <c r="E9" s="1">
        <f t="shared" si="0"/>
        <v>0.2472</v>
      </c>
      <c r="G9">
        <v>0.2472</v>
      </c>
      <c r="H9">
        <v>3.0859999999999999</v>
      </c>
      <c r="I9" s="1">
        <f t="shared" si="1"/>
        <v>6.1100000000000002E-2</v>
      </c>
      <c r="J9">
        <f t="shared" si="2"/>
        <v>0.76290000000000002</v>
      </c>
      <c r="K9" s="1">
        <f t="shared" si="3"/>
        <v>2.8193999999999999</v>
      </c>
      <c r="L9" s="1">
        <f t="shared" si="4"/>
        <v>0.26659999999999995</v>
      </c>
      <c r="M9" s="1">
        <f t="shared" si="5"/>
        <v>0.24424949895448639</v>
      </c>
      <c r="P9">
        <f t="shared" si="6"/>
        <v>6.5612822500000005</v>
      </c>
      <c r="Q9">
        <f t="shared" si="7"/>
        <v>7.9981496100000005</v>
      </c>
      <c r="R9">
        <f t="shared" si="8"/>
        <v>7.1075559999999968E-2</v>
      </c>
    </row>
    <row r="10" spans="1:18">
      <c r="A10" t="s">
        <v>8</v>
      </c>
      <c r="B10">
        <v>8</v>
      </c>
      <c r="C10">
        <v>59</v>
      </c>
      <c r="D10">
        <v>2.6850000000000001</v>
      </c>
      <c r="E10" s="1">
        <f t="shared" si="0"/>
        <v>0.27339999999999998</v>
      </c>
      <c r="G10">
        <v>0.27339999999999998</v>
      </c>
      <c r="H10">
        <v>2.6850000000000001</v>
      </c>
      <c r="I10" s="1">
        <f t="shared" si="1"/>
        <v>7.4700000000000003E-2</v>
      </c>
      <c r="J10">
        <f t="shared" si="2"/>
        <v>0.73409999999999997</v>
      </c>
      <c r="K10" s="1">
        <f t="shared" si="3"/>
        <v>3.1898</v>
      </c>
      <c r="L10" s="1">
        <f t="shared" si="4"/>
        <v>-0.50479999999999992</v>
      </c>
      <c r="M10" s="1">
        <f t="shared" si="5"/>
        <v>-0.46247992150121803</v>
      </c>
      <c r="N10" t="s">
        <v>56</v>
      </c>
      <c r="O10">
        <f>SQRT(R65/(60-1))</f>
        <v>1.0915068450137471</v>
      </c>
      <c r="P10">
        <f t="shared" si="6"/>
        <v>8.7764062499999991</v>
      </c>
      <c r="Q10">
        <f t="shared" si="7"/>
        <v>6.0402892899999996</v>
      </c>
      <c r="R10">
        <f t="shared" si="8"/>
        <v>0.25482303999999989</v>
      </c>
    </row>
    <row r="11" spans="1:18">
      <c r="A11" t="s">
        <v>8</v>
      </c>
      <c r="B11">
        <v>9</v>
      </c>
      <c r="C11">
        <v>57.5</v>
      </c>
      <c r="D11">
        <v>3.3279999999999998</v>
      </c>
      <c r="E11" s="1">
        <f t="shared" si="0"/>
        <v>0.25969999999999999</v>
      </c>
      <c r="G11">
        <v>0.25969999999999999</v>
      </c>
      <c r="H11">
        <v>3.3279999999999998</v>
      </c>
      <c r="I11" s="1">
        <f t="shared" si="1"/>
        <v>6.7400000000000002E-2</v>
      </c>
      <c r="J11">
        <f t="shared" si="2"/>
        <v>0.86429999999999996</v>
      </c>
      <c r="K11" s="1">
        <f t="shared" si="3"/>
        <v>2.9961000000000002</v>
      </c>
      <c r="L11" s="1">
        <f t="shared" si="4"/>
        <v>0.33189999999999964</v>
      </c>
      <c r="M11" s="1">
        <f t="shared" si="5"/>
        <v>0.30407505139907715</v>
      </c>
      <c r="P11">
        <f t="shared" si="6"/>
        <v>5.3800802500000007</v>
      </c>
      <c r="Q11">
        <f t="shared" si="7"/>
        <v>7.0299219599999985</v>
      </c>
      <c r="R11">
        <f t="shared" si="8"/>
        <v>0.11015760999999977</v>
      </c>
    </row>
    <row r="12" spans="1:18">
      <c r="A12" t="s">
        <v>8</v>
      </c>
      <c r="B12">
        <v>10</v>
      </c>
      <c r="C12">
        <v>59.9</v>
      </c>
      <c r="D12">
        <v>3.8980000000000001</v>
      </c>
      <c r="E12" s="1">
        <f t="shared" si="0"/>
        <v>0.28179999999999999</v>
      </c>
      <c r="G12">
        <v>0.28179999999999999</v>
      </c>
      <c r="H12">
        <v>3.8980000000000001</v>
      </c>
      <c r="I12" s="1">
        <f t="shared" si="1"/>
        <v>7.9399999999999998E-2</v>
      </c>
      <c r="J12">
        <f t="shared" si="2"/>
        <v>1.0985</v>
      </c>
      <c r="K12" s="1">
        <f t="shared" si="3"/>
        <v>3.3086000000000002</v>
      </c>
      <c r="L12" s="1">
        <f t="shared" si="4"/>
        <v>0.58939999999999992</v>
      </c>
      <c r="M12" s="1">
        <f t="shared" si="5"/>
        <v>0.53998745192713538</v>
      </c>
      <c r="N12" t="s">
        <v>55</v>
      </c>
      <c r="O12">
        <f>100*(O10/O6)</f>
        <v>19.327257105157098</v>
      </c>
      <c r="P12">
        <f t="shared" si="6"/>
        <v>3.0607502499999995</v>
      </c>
      <c r="Q12">
        <f t="shared" si="7"/>
        <v>5.4704532099999987</v>
      </c>
      <c r="R12">
        <f t="shared" si="8"/>
        <v>0.3473923599999999</v>
      </c>
    </row>
    <row r="13" spans="1:18">
      <c r="A13" t="s">
        <v>8</v>
      </c>
      <c r="B13">
        <v>11</v>
      </c>
      <c r="C13">
        <v>59.6</v>
      </c>
      <c r="D13">
        <v>5.0519999999999996</v>
      </c>
      <c r="E13" s="1">
        <f t="shared" si="0"/>
        <v>0.27900000000000003</v>
      </c>
      <c r="G13">
        <v>0.27900000000000003</v>
      </c>
      <c r="H13">
        <v>5.0519999999999996</v>
      </c>
      <c r="I13" s="1">
        <f t="shared" si="1"/>
        <v>7.7799999999999994E-2</v>
      </c>
      <c r="J13">
        <f t="shared" si="2"/>
        <v>1.4095</v>
      </c>
      <c r="K13" s="1">
        <f t="shared" si="3"/>
        <v>3.2690000000000001</v>
      </c>
      <c r="L13" s="1">
        <f t="shared" si="4"/>
        <v>1.7829999999999995</v>
      </c>
      <c r="M13" s="1">
        <f t="shared" si="5"/>
        <v>1.6335215927826301</v>
      </c>
      <c r="P13">
        <f t="shared" si="6"/>
        <v>0.35462025000000041</v>
      </c>
      <c r="Q13">
        <f t="shared" si="7"/>
        <v>5.6572622499999996</v>
      </c>
      <c r="R13">
        <f t="shared" si="8"/>
        <v>3.1790889999999981</v>
      </c>
    </row>
    <row r="14" spans="1:18">
      <c r="A14" t="s">
        <v>8</v>
      </c>
      <c r="B14">
        <v>12</v>
      </c>
      <c r="C14">
        <v>58</v>
      </c>
      <c r="D14">
        <v>2.173</v>
      </c>
      <c r="E14" s="1">
        <f t="shared" si="0"/>
        <v>0.26419999999999999</v>
      </c>
      <c r="G14">
        <v>0.26419999999999999</v>
      </c>
      <c r="H14">
        <v>2.173</v>
      </c>
      <c r="I14" s="1">
        <f t="shared" si="1"/>
        <v>6.9800000000000001E-2</v>
      </c>
      <c r="J14">
        <f t="shared" si="2"/>
        <v>0.57410000000000005</v>
      </c>
      <c r="K14" s="1">
        <f t="shared" si="3"/>
        <v>3.0598000000000001</v>
      </c>
      <c r="L14" s="1">
        <f t="shared" si="4"/>
        <v>-0.88680000000000003</v>
      </c>
      <c r="M14" s="1">
        <f t="shared" si="5"/>
        <v>-0.81245482247876433</v>
      </c>
      <c r="N14" t="s">
        <v>59</v>
      </c>
      <c r="O14">
        <f>R65/(60-1)</f>
        <v>1.191387192711864</v>
      </c>
      <c r="P14">
        <f t="shared" si="6"/>
        <v>12.07215025</v>
      </c>
      <c r="Q14">
        <f t="shared" si="7"/>
        <v>6.6961912899999998</v>
      </c>
      <c r="R14">
        <f t="shared" si="8"/>
        <v>0.78641424000000004</v>
      </c>
    </row>
    <row r="15" spans="1:18">
      <c r="A15" t="s">
        <v>9</v>
      </c>
      <c r="B15">
        <v>13</v>
      </c>
      <c r="C15">
        <v>67.5</v>
      </c>
      <c r="D15">
        <v>4.5510000000000002</v>
      </c>
      <c r="E15" s="1">
        <f t="shared" si="0"/>
        <v>0.35780000000000001</v>
      </c>
      <c r="G15">
        <v>0.35780000000000001</v>
      </c>
      <c r="H15">
        <v>4.5510000000000002</v>
      </c>
      <c r="I15" s="1">
        <f t="shared" si="1"/>
        <v>0.128</v>
      </c>
      <c r="J15">
        <f t="shared" si="2"/>
        <v>1.6283000000000001</v>
      </c>
      <c r="K15" s="1">
        <f t="shared" si="3"/>
        <v>4.3830999999999998</v>
      </c>
      <c r="L15" s="1">
        <f t="shared" si="4"/>
        <v>0.16790000000000038</v>
      </c>
      <c r="M15" s="1">
        <f t="shared" si="5"/>
        <v>0.1538240467909166</v>
      </c>
      <c r="P15">
        <f t="shared" si="6"/>
        <v>1.2023122499999996</v>
      </c>
      <c r="Q15">
        <f t="shared" si="7"/>
        <v>1.5987073600000006</v>
      </c>
      <c r="R15">
        <f t="shared" si="8"/>
        <v>2.8190410000000127E-2</v>
      </c>
    </row>
    <row r="16" spans="1:18">
      <c r="A16" t="s">
        <v>9</v>
      </c>
      <c r="B16">
        <v>14</v>
      </c>
      <c r="C16">
        <v>63.5</v>
      </c>
      <c r="D16">
        <v>3.9039999999999999</v>
      </c>
      <c r="E16" s="1">
        <f t="shared" si="0"/>
        <v>0.31669999999999998</v>
      </c>
      <c r="G16">
        <v>0.31669999999999998</v>
      </c>
      <c r="H16">
        <v>3.9039999999999999</v>
      </c>
      <c r="I16" s="1">
        <f t="shared" si="1"/>
        <v>0.1003</v>
      </c>
      <c r="J16">
        <f t="shared" si="2"/>
        <v>1.2363999999999999</v>
      </c>
      <c r="K16" s="1">
        <f t="shared" si="3"/>
        <v>3.802</v>
      </c>
      <c r="L16" s="1">
        <f t="shared" si="4"/>
        <v>0.10199999999999987</v>
      </c>
      <c r="M16" s="1">
        <f t="shared" si="5"/>
        <v>9.3448795548978184E-2</v>
      </c>
      <c r="P16">
        <f t="shared" si="6"/>
        <v>3.0397922500000001</v>
      </c>
      <c r="Q16">
        <f t="shared" si="7"/>
        <v>3.4058702499999995</v>
      </c>
      <c r="R16">
        <f t="shared" si="8"/>
        <v>1.0403999999999974E-2</v>
      </c>
    </row>
    <row r="17" spans="1:18">
      <c r="A17" t="s">
        <v>9</v>
      </c>
      <c r="B17">
        <v>15</v>
      </c>
      <c r="C17">
        <v>60.9</v>
      </c>
      <c r="D17">
        <v>3.06</v>
      </c>
      <c r="E17" s="1">
        <f t="shared" si="0"/>
        <v>0.2913</v>
      </c>
      <c r="G17">
        <v>0.2913</v>
      </c>
      <c r="H17">
        <v>3.06</v>
      </c>
      <c r="I17" s="1">
        <f t="shared" si="1"/>
        <v>8.4900000000000003E-2</v>
      </c>
      <c r="J17">
        <f t="shared" si="2"/>
        <v>0.89139999999999997</v>
      </c>
      <c r="K17" s="1">
        <f t="shared" si="3"/>
        <v>3.4428999999999998</v>
      </c>
      <c r="L17" s="1">
        <f t="shared" si="4"/>
        <v>-0.3828999999999998</v>
      </c>
      <c r="M17" s="1">
        <f t="shared" si="5"/>
        <v>-0.35079944917356642</v>
      </c>
      <c r="P17">
        <f t="shared" si="6"/>
        <v>6.6951562499999993</v>
      </c>
      <c r="Q17">
        <f t="shared" si="7"/>
        <v>4.8602611600000003</v>
      </c>
      <c r="R17">
        <f t="shared" si="8"/>
        <v>0.14661240999999983</v>
      </c>
    </row>
    <row r="18" spans="1:18">
      <c r="A18" t="s">
        <v>9</v>
      </c>
      <c r="B18">
        <v>16</v>
      </c>
      <c r="C18">
        <v>62.3</v>
      </c>
      <c r="D18">
        <v>3.5750000000000002</v>
      </c>
      <c r="E18" s="1">
        <f t="shared" si="0"/>
        <v>0.30480000000000002</v>
      </c>
      <c r="G18">
        <v>0.30480000000000002</v>
      </c>
      <c r="H18">
        <v>3.5750000000000002</v>
      </c>
      <c r="I18" s="1">
        <f t="shared" si="1"/>
        <v>9.2899999999999996E-2</v>
      </c>
      <c r="J18">
        <f t="shared" si="2"/>
        <v>1.0896999999999999</v>
      </c>
      <c r="K18" s="1">
        <f t="shared" si="3"/>
        <v>3.6337999999999999</v>
      </c>
      <c r="L18" s="1">
        <f t="shared" si="4"/>
        <v>-5.8799999999999741E-2</v>
      </c>
      <c r="M18" s="1">
        <f t="shared" si="5"/>
        <v>-5.3870482139999024E-2</v>
      </c>
      <c r="P18">
        <f t="shared" si="6"/>
        <v>4.2952562499999996</v>
      </c>
      <c r="Q18">
        <f t="shared" si="7"/>
        <v>4.0549876899999999</v>
      </c>
      <c r="R18">
        <f t="shared" si="8"/>
        <v>3.4574399999999696E-3</v>
      </c>
    </row>
    <row r="19" spans="1:18">
      <c r="A19" t="s">
        <v>9</v>
      </c>
      <c r="B19">
        <v>17</v>
      </c>
      <c r="C19">
        <v>68.099999999999994</v>
      </c>
      <c r="D19">
        <v>4.492</v>
      </c>
      <c r="E19" s="1">
        <f t="shared" si="0"/>
        <v>0.36420000000000002</v>
      </c>
      <c r="G19">
        <v>0.36420000000000002</v>
      </c>
      <c r="H19">
        <v>4.492</v>
      </c>
      <c r="I19" s="1">
        <f t="shared" si="1"/>
        <v>0.1326</v>
      </c>
      <c r="J19">
        <f t="shared" si="2"/>
        <v>1.6359999999999999</v>
      </c>
      <c r="K19" s="1">
        <f t="shared" si="3"/>
        <v>4.4736000000000002</v>
      </c>
      <c r="L19" s="1">
        <f t="shared" si="4"/>
        <v>1.839999999999975E-2</v>
      </c>
      <c r="M19" s="1">
        <f t="shared" si="5"/>
        <v>1.6857429785305661E-2</v>
      </c>
      <c r="P19">
        <f t="shared" si="6"/>
        <v>1.3351802499999998</v>
      </c>
      <c r="Q19">
        <f t="shared" si="7"/>
        <v>1.3780412099999992</v>
      </c>
      <c r="R19">
        <f t="shared" si="8"/>
        <v>3.385599999999908E-4</v>
      </c>
    </row>
    <row r="20" spans="1:18">
      <c r="A20" t="s">
        <v>9</v>
      </c>
      <c r="B20">
        <v>18</v>
      </c>
      <c r="C20">
        <v>61.7</v>
      </c>
      <c r="D20">
        <v>4.0259999999999998</v>
      </c>
      <c r="E20" s="1">
        <f t="shared" si="0"/>
        <v>0.29899999999999999</v>
      </c>
      <c r="G20">
        <v>0.29899999999999999</v>
      </c>
      <c r="H20">
        <v>4.0259999999999998</v>
      </c>
      <c r="I20" s="1">
        <f t="shared" si="1"/>
        <v>8.9399999999999993E-2</v>
      </c>
      <c r="J20">
        <f t="shared" si="2"/>
        <v>1.2038</v>
      </c>
      <c r="K20" s="1">
        <f t="shared" si="3"/>
        <v>3.5518000000000001</v>
      </c>
      <c r="L20" s="1">
        <f t="shared" si="4"/>
        <v>0.47419999999999973</v>
      </c>
      <c r="M20" s="1">
        <f t="shared" si="5"/>
        <v>0.43444528283652439</v>
      </c>
      <c r="P20">
        <f t="shared" si="6"/>
        <v>2.6292622500000005</v>
      </c>
      <c r="Q20">
        <f t="shared" si="7"/>
        <v>4.3919584899999995</v>
      </c>
      <c r="R20">
        <f t="shared" si="8"/>
        <v>0.22486563999999976</v>
      </c>
    </row>
    <row r="21" spans="1:18">
      <c r="A21" t="s">
        <v>9</v>
      </c>
      <c r="B21">
        <v>19</v>
      </c>
      <c r="C21">
        <v>69.5</v>
      </c>
      <c r="D21">
        <v>3.9340000000000002</v>
      </c>
      <c r="E21" s="1">
        <f t="shared" si="0"/>
        <v>0.37940000000000002</v>
      </c>
      <c r="G21">
        <v>0.37940000000000002</v>
      </c>
      <c r="H21">
        <v>3.9340000000000002</v>
      </c>
      <c r="I21" s="1">
        <f t="shared" si="1"/>
        <v>0.1439</v>
      </c>
      <c r="J21">
        <f t="shared" si="2"/>
        <v>1.4925999999999999</v>
      </c>
      <c r="K21" s="1">
        <f t="shared" si="3"/>
        <v>4.6885000000000003</v>
      </c>
      <c r="L21" s="1">
        <f t="shared" si="4"/>
        <v>-0.75450000000000017</v>
      </c>
      <c r="M21" s="1">
        <f t="shared" si="5"/>
        <v>-0.69124623766376614</v>
      </c>
      <c r="P21">
        <f t="shared" si="6"/>
        <v>2.9360822499999992</v>
      </c>
      <c r="Q21">
        <f t="shared" si="7"/>
        <v>0.9196809999999993</v>
      </c>
      <c r="R21">
        <f t="shared" si="8"/>
        <v>0.56927025000000031</v>
      </c>
    </row>
    <row r="22" spans="1:18">
      <c r="A22" t="s">
        <v>9</v>
      </c>
      <c r="B22">
        <v>20</v>
      </c>
      <c r="C22">
        <v>61.6</v>
      </c>
      <c r="D22">
        <v>3.9340000000000002</v>
      </c>
      <c r="E22" s="1">
        <f t="shared" si="0"/>
        <v>0.29799999999999999</v>
      </c>
      <c r="G22">
        <v>0.29799999999999999</v>
      </c>
      <c r="H22">
        <v>3.9340000000000002</v>
      </c>
      <c r="I22" s="1">
        <f t="shared" si="1"/>
        <v>8.8800000000000004E-2</v>
      </c>
      <c r="J22">
        <f t="shared" si="2"/>
        <v>1.1722999999999999</v>
      </c>
      <c r="K22" s="1">
        <f t="shared" si="3"/>
        <v>3.5375999999999999</v>
      </c>
      <c r="L22" s="1">
        <f t="shared" si="4"/>
        <v>0.39640000000000031</v>
      </c>
      <c r="M22" s="1">
        <f t="shared" si="5"/>
        <v>0.36316767211387285</v>
      </c>
      <c r="P22">
        <f t="shared" si="6"/>
        <v>2.9360822499999992</v>
      </c>
      <c r="Q22">
        <f t="shared" si="7"/>
        <v>4.4516780100000002</v>
      </c>
      <c r="R22">
        <f t="shared" si="8"/>
        <v>0.15713296000000024</v>
      </c>
    </row>
    <row r="23" spans="1:18">
      <c r="A23" t="s">
        <v>9</v>
      </c>
      <c r="B23">
        <v>21</v>
      </c>
      <c r="C23">
        <v>68.8</v>
      </c>
      <c r="D23">
        <v>4.5339999999999998</v>
      </c>
      <c r="E23" s="1">
        <f t="shared" si="0"/>
        <v>0.37180000000000002</v>
      </c>
      <c r="G23">
        <v>0.37180000000000002</v>
      </c>
      <c r="H23">
        <v>4.5339999999999998</v>
      </c>
      <c r="I23" s="1">
        <f t="shared" si="1"/>
        <v>0.13819999999999999</v>
      </c>
      <c r="J23">
        <f t="shared" si="2"/>
        <v>1.6857</v>
      </c>
      <c r="K23" s="1">
        <f t="shared" si="3"/>
        <v>4.5811000000000002</v>
      </c>
      <c r="L23" s="1">
        <f t="shared" si="4"/>
        <v>-4.7100000000000364E-2</v>
      </c>
      <c r="M23" s="1">
        <f t="shared" si="5"/>
        <v>-4.3151355591734435E-2</v>
      </c>
      <c r="P23">
        <f t="shared" si="6"/>
        <v>1.2398822500000004</v>
      </c>
      <c r="Q23">
        <f t="shared" si="7"/>
        <v>1.1372089599999995</v>
      </c>
      <c r="R23">
        <f t="shared" si="8"/>
        <v>2.2184100000000343E-3</v>
      </c>
    </row>
    <row r="24" spans="1:18">
      <c r="A24" t="s">
        <v>9</v>
      </c>
      <c r="B24">
        <v>22</v>
      </c>
      <c r="C24">
        <v>62.6</v>
      </c>
      <c r="D24">
        <v>3.6419999999999999</v>
      </c>
      <c r="E24" s="1">
        <f t="shared" si="0"/>
        <v>0.30780000000000002</v>
      </c>
      <c r="G24">
        <v>0.30780000000000002</v>
      </c>
      <c r="H24">
        <v>3.6419999999999999</v>
      </c>
      <c r="I24" s="1">
        <f t="shared" si="1"/>
        <v>9.4700000000000006E-2</v>
      </c>
      <c r="J24">
        <f t="shared" si="2"/>
        <v>1.121</v>
      </c>
      <c r="K24" s="1">
        <f t="shared" si="3"/>
        <v>3.6762000000000001</v>
      </c>
      <c r="L24" s="1">
        <f t="shared" si="4"/>
        <v>-3.420000000000023E-2</v>
      </c>
      <c r="M24" s="1">
        <f t="shared" si="5"/>
        <v>-3.1332831448775293E-2</v>
      </c>
      <c r="P24">
        <f t="shared" si="6"/>
        <v>4.0220302500000003</v>
      </c>
      <c r="Q24">
        <f t="shared" si="7"/>
        <v>3.8860236899999991</v>
      </c>
      <c r="R24">
        <f t="shared" si="8"/>
        <v>1.1696400000000158E-3</v>
      </c>
    </row>
    <row r="25" spans="1:18">
      <c r="A25" t="s">
        <v>9</v>
      </c>
      <c r="B25">
        <v>23</v>
      </c>
      <c r="C25">
        <v>61</v>
      </c>
      <c r="D25">
        <v>3.15</v>
      </c>
      <c r="E25" s="1">
        <f t="shared" si="0"/>
        <v>0.29220000000000002</v>
      </c>
      <c r="G25">
        <v>0.29220000000000002</v>
      </c>
      <c r="H25">
        <v>3.15</v>
      </c>
      <c r="I25" s="1">
        <f t="shared" si="1"/>
        <v>8.5400000000000004E-2</v>
      </c>
      <c r="J25">
        <f t="shared" si="2"/>
        <v>0.9204</v>
      </c>
      <c r="K25" s="1">
        <f t="shared" si="3"/>
        <v>3.4556</v>
      </c>
      <c r="L25" s="1">
        <f t="shared" si="4"/>
        <v>-0.30560000000000009</v>
      </c>
      <c r="M25" s="1">
        <f t="shared" si="5"/>
        <v>-0.27997992078203704</v>
      </c>
      <c r="P25">
        <f t="shared" si="6"/>
        <v>6.23750625</v>
      </c>
      <c r="Q25">
        <f t="shared" si="7"/>
        <v>4.80442561</v>
      </c>
      <c r="R25">
        <f t="shared" si="8"/>
        <v>9.3391360000000062E-2</v>
      </c>
    </row>
    <row r="26" spans="1:18">
      <c r="A26" t="s">
        <v>8</v>
      </c>
      <c r="B26">
        <v>24</v>
      </c>
      <c r="C26">
        <v>60</v>
      </c>
      <c r="D26">
        <v>3.4550000000000001</v>
      </c>
      <c r="E26" s="1">
        <f t="shared" si="0"/>
        <v>0.28270000000000001</v>
      </c>
      <c r="G26">
        <v>0.28270000000000001</v>
      </c>
      <c r="H26">
        <v>3.4550000000000001</v>
      </c>
      <c r="I26" s="1">
        <f t="shared" si="1"/>
        <v>7.9899999999999999E-2</v>
      </c>
      <c r="J26">
        <f t="shared" si="2"/>
        <v>0.97670000000000001</v>
      </c>
      <c r="K26" s="1">
        <f t="shared" si="3"/>
        <v>3.3212999999999999</v>
      </c>
      <c r="L26" s="1">
        <f t="shared" si="4"/>
        <v>0.13370000000000015</v>
      </c>
      <c r="M26" s="1">
        <f t="shared" si="5"/>
        <v>0.12249121534214132</v>
      </c>
      <c r="P26">
        <f t="shared" si="6"/>
        <v>4.8070562499999996</v>
      </c>
      <c r="Q26">
        <f t="shared" si="7"/>
        <v>5.41120644</v>
      </c>
      <c r="R26">
        <f t="shared" si="8"/>
        <v>1.7875690000000041E-2</v>
      </c>
    </row>
    <row r="27" spans="1:18">
      <c r="A27" t="s">
        <v>10</v>
      </c>
      <c r="B27">
        <v>25</v>
      </c>
      <c r="C27">
        <v>78.599999999999994</v>
      </c>
      <c r="D27">
        <v>6.4989999999999997</v>
      </c>
      <c r="E27" s="1">
        <f t="shared" si="0"/>
        <v>0.48520000000000002</v>
      </c>
      <c r="G27">
        <v>0.48520000000000002</v>
      </c>
      <c r="H27">
        <v>6.4989999999999997</v>
      </c>
      <c r="I27" s="1">
        <f t="shared" si="1"/>
        <v>0.2354</v>
      </c>
      <c r="J27">
        <f t="shared" si="2"/>
        <v>3.1533000000000002</v>
      </c>
      <c r="K27" s="1">
        <f t="shared" si="3"/>
        <v>6.1844000000000001</v>
      </c>
      <c r="L27" s="1">
        <f t="shared" si="4"/>
        <v>0.31459999999999955</v>
      </c>
      <c r="M27" s="1">
        <f t="shared" si="5"/>
        <v>0.28822540274224051</v>
      </c>
      <c r="P27">
        <f t="shared" si="6"/>
        <v>0.72505224999999951</v>
      </c>
      <c r="Q27">
        <f t="shared" si="7"/>
        <v>0.28826161000000017</v>
      </c>
      <c r="R27">
        <f t="shared" si="8"/>
        <v>9.8973159999999713E-2</v>
      </c>
    </row>
    <row r="28" spans="1:18">
      <c r="A28" t="s">
        <v>10</v>
      </c>
      <c r="B28">
        <v>26</v>
      </c>
      <c r="C28">
        <v>70.2</v>
      </c>
      <c r="D28">
        <v>5.1529999999999996</v>
      </c>
      <c r="E28" s="1">
        <f t="shared" si="0"/>
        <v>0.38700000000000001</v>
      </c>
      <c r="G28">
        <v>0.38700000000000001</v>
      </c>
      <c r="H28">
        <v>5.1529999999999996</v>
      </c>
      <c r="I28" s="1">
        <f t="shared" si="1"/>
        <v>0.14979999999999999</v>
      </c>
      <c r="J28">
        <f t="shared" si="2"/>
        <v>1.9942</v>
      </c>
      <c r="K28" s="1">
        <f t="shared" si="3"/>
        <v>4.7960000000000003</v>
      </c>
      <c r="L28" s="1">
        <f t="shared" si="4"/>
        <v>0.35699999999999932</v>
      </c>
      <c r="M28" s="1">
        <f t="shared" si="5"/>
        <v>0.32707078442142345</v>
      </c>
      <c r="P28">
        <f t="shared" si="6"/>
        <v>0.24453025000000039</v>
      </c>
      <c r="Q28">
        <f t="shared" si="7"/>
        <v>0.72505224999999951</v>
      </c>
      <c r="R28">
        <f t="shared" si="8"/>
        <v>0.12744899999999951</v>
      </c>
    </row>
    <row r="29" spans="1:18">
      <c r="A29" t="s">
        <v>10</v>
      </c>
      <c r="B29">
        <v>27</v>
      </c>
      <c r="C29">
        <v>74.2</v>
      </c>
      <c r="D29">
        <v>5.5839999999999996</v>
      </c>
      <c r="E29" s="1">
        <f t="shared" si="0"/>
        <v>0.43240000000000001</v>
      </c>
      <c r="G29">
        <v>0.43240000000000001</v>
      </c>
      <c r="H29">
        <v>5.5839999999999996</v>
      </c>
      <c r="I29" s="1">
        <f t="shared" si="1"/>
        <v>0.187</v>
      </c>
      <c r="J29">
        <f t="shared" si="2"/>
        <v>2.4144999999999999</v>
      </c>
      <c r="K29" s="1">
        <f t="shared" si="3"/>
        <v>5.4379</v>
      </c>
      <c r="L29" s="1">
        <f t="shared" si="4"/>
        <v>0.14609999999999967</v>
      </c>
      <c r="M29" s="1">
        <f t="shared" si="5"/>
        <v>0.13385165715397745</v>
      </c>
      <c r="P29">
        <f t="shared" si="6"/>
        <v>4.0322500000000427E-3</v>
      </c>
      <c r="Q29">
        <f t="shared" si="7"/>
        <v>4.3932160000000005E-2</v>
      </c>
      <c r="R29">
        <f t="shared" si="8"/>
        <v>2.1345209999999906E-2</v>
      </c>
    </row>
    <row r="30" spans="1:18">
      <c r="A30" t="s">
        <v>10</v>
      </c>
      <c r="B30">
        <v>28</v>
      </c>
      <c r="C30">
        <v>72.900000000000006</v>
      </c>
      <c r="D30">
        <v>4.4880000000000004</v>
      </c>
      <c r="E30" s="1">
        <f t="shared" si="0"/>
        <v>0.41739999999999999</v>
      </c>
      <c r="G30">
        <v>0.41739999999999999</v>
      </c>
      <c r="H30">
        <v>4.4880000000000004</v>
      </c>
      <c r="I30" s="1">
        <f t="shared" si="1"/>
        <v>0.17419999999999999</v>
      </c>
      <c r="J30">
        <f t="shared" si="2"/>
        <v>1.8733</v>
      </c>
      <c r="K30" s="1">
        <f t="shared" si="3"/>
        <v>5.2257999999999996</v>
      </c>
      <c r="L30" s="1">
        <f t="shared" si="4"/>
        <v>-0.73779999999999912</v>
      </c>
      <c r="M30" s="1">
        <f t="shared" si="5"/>
        <v>-0.67594628780427557</v>
      </c>
      <c r="P30">
        <f t="shared" si="6"/>
        <v>1.344440249999999</v>
      </c>
      <c r="Q30">
        <f t="shared" si="7"/>
        <v>0.17783089000000035</v>
      </c>
      <c r="R30">
        <f t="shared" si="8"/>
        <v>0.54434883999999872</v>
      </c>
    </row>
    <row r="31" spans="1:18">
      <c r="A31" t="s">
        <v>10</v>
      </c>
      <c r="B31">
        <v>29</v>
      </c>
      <c r="C31">
        <v>73.900000000000006</v>
      </c>
      <c r="D31">
        <v>5.3239999999999998</v>
      </c>
      <c r="E31" s="1">
        <f t="shared" si="0"/>
        <v>0.4289</v>
      </c>
      <c r="G31">
        <v>0.4289</v>
      </c>
      <c r="H31">
        <v>5.3239999999999998</v>
      </c>
      <c r="I31" s="1">
        <f t="shared" si="1"/>
        <v>0.184</v>
      </c>
      <c r="J31">
        <f t="shared" si="2"/>
        <v>2.2835000000000001</v>
      </c>
      <c r="K31" s="1">
        <f t="shared" si="3"/>
        <v>5.3883999999999999</v>
      </c>
      <c r="L31" s="1">
        <f t="shared" si="4"/>
        <v>-6.4400000000000013E-2</v>
      </c>
      <c r="M31" s="1">
        <f t="shared" si="5"/>
        <v>-5.9001004248570625E-2</v>
      </c>
      <c r="P31">
        <f t="shared" si="6"/>
        <v>0.10465225000000007</v>
      </c>
      <c r="Q31">
        <f t="shared" si="7"/>
        <v>6.7132810000000057E-2</v>
      </c>
      <c r="R31">
        <f t="shared" si="8"/>
        <v>4.1473600000000018E-3</v>
      </c>
    </row>
    <row r="32" spans="1:18">
      <c r="A32" t="s">
        <v>10</v>
      </c>
      <c r="B32">
        <v>30</v>
      </c>
      <c r="C32">
        <v>77.7</v>
      </c>
      <c r="D32">
        <v>5.1159999999999997</v>
      </c>
      <c r="E32" s="1">
        <f t="shared" si="0"/>
        <v>0.47420000000000001</v>
      </c>
      <c r="G32">
        <v>0.47420000000000001</v>
      </c>
      <c r="H32">
        <v>5.1159999999999997</v>
      </c>
      <c r="I32" s="1">
        <f t="shared" si="1"/>
        <v>0.22489999999999999</v>
      </c>
      <c r="J32">
        <f t="shared" si="2"/>
        <v>2.4260000000000002</v>
      </c>
      <c r="K32" s="1">
        <f t="shared" si="3"/>
        <v>6.0288000000000004</v>
      </c>
      <c r="L32" s="1">
        <f t="shared" si="4"/>
        <v>-0.91280000000000072</v>
      </c>
      <c r="M32" s="1">
        <f t="shared" si="5"/>
        <v>-0.83627510369713198</v>
      </c>
      <c r="P32">
        <f t="shared" si="6"/>
        <v>0.28249225000000033</v>
      </c>
      <c r="Q32">
        <f t="shared" si="7"/>
        <v>0.14538969000000032</v>
      </c>
      <c r="R32">
        <f t="shared" si="8"/>
        <v>0.83320384000000136</v>
      </c>
    </row>
    <row r="33" spans="1:18">
      <c r="A33" t="s">
        <v>10</v>
      </c>
      <c r="B33">
        <v>31</v>
      </c>
      <c r="C33">
        <v>70.5</v>
      </c>
      <c r="D33">
        <v>4.1660000000000004</v>
      </c>
      <c r="E33" s="1">
        <f t="shared" si="0"/>
        <v>0.39040000000000002</v>
      </c>
      <c r="G33">
        <v>0.39040000000000002</v>
      </c>
      <c r="H33">
        <v>4.1660000000000004</v>
      </c>
      <c r="I33" s="1">
        <f t="shared" si="1"/>
        <v>0.15240000000000001</v>
      </c>
      <c r="J33">
        <f t="shared" si="2"/>
        <v>1.6264000000000001</v>
      </c>
      <c r="K33" s="1">
        <f t="shared" si="3"/>
        <v>4.8440000000000003</v>
      </c>
      <c r="L33" s="1">
        <f t="shared" si="4"/>
        <v>-0.67799999999999994</v>
      </c>
      <c r="M33" s="1">
        <f t="shared" si="5"/>
        <v>-0.62115964100203225</v>
      </c>
      <c r="P33">
        <f t="shared" si="6"/>
        <v>2.1948422499999989</v>
      </c>
      <c r="Q33">
        <f t="shared" si="7"/>
        <v>0.64561224999999944</v>
      </c>
      <c r="R33">
        <f t="shared" si="8"/>
        <v>0.45968399999999993</v>
      </c>
    </row>
    <row r="34" spans="1:18">
      <c r="A34" t="s">
        <v>10</v>
      </c>
      <c r="B34">
        <v>32</v>
      </c>
      <c r="C34">
        <v>72.400000000000006</v>
      </c>
      <c r="D34">
        <v>3.234</v>
      </c>
      <c r="E34" s="1">
        <f t="shared" si="0"/>
        <v>0.41170000000000001</v>
      </c>
      <c r="G34">
        <v>0.41170000000000001</v>
      </c>
      <c r="H34">
        <v>3.234</v>
      </c>
      <c r="I34" s="1">
        <f t="shared" si="1"/>
        <v>0.16950000000000001</v>
      </c>
      <c r="J34">
        <f t="shared" si="2"/>
        <v>1.3313999999999999</v>
      </c>
      <c r="K34" s="1">
        <f t="shared" si="3"/>
        <v>5.1452</v>
      </c>
      <c r="L34" s="1">
        <f t="shared" si="4"/>
        <v>-1.9112</v>
      </c>
      <c r="M34" s="1">
        <f t="shared" si="5"/>
        <v>-1.7509739024824249</v>
      </c>
      <c r="P34">
        <f t="shared" si="6"/>
        <v>5.8249822499999997</v>
      </c>
      <c r="Q34">
        <f t="shared" si="7"/>
        <v>0.25230528999999996</v>
      </c>
      <c r="R34">
        <f t="shared" si="8"/>
        <v>3.65268544</v>
      </c>
    </row>
    <row r="35" spans="1:18">
      <c r="A35" t="s">
        <v>10</v>
      </c>
      <c r="B35">
        <v>33</v>
      </c>
      <c r="C35">
        <v>72.5</v>
      </c>
      <c r="D35">
        <v>6.3380000000000001</v>
      </c>
      <c r="E35" s="1">
        <f t="shared" si="0"/>
        <v>0.4128</v>
      </c>
      <c r="G35">
        <v>0.4128</v>
      </c>
      <c r="H35">
        <v>6.3380000000000001</v>
      </c>
      <c r="I35" s="1">
        <f t="shared" si="1"/>
        <v>0.1704</v>
      </c>
      <c r="J35">
        <f t="shared" si="2"/>
        <v>2.6162999999999998</v>
      </c>
      <c r="K35" s="1">
        <f t="shared" si="3"/>
        <v>5.1607000000000003</v>
      </c>
      <c r="L35" s="1">
        <f t="shared" si="4"/>
        <v>1.1772999999999998</v>
      </c>
      <c r="M35" s="1">
        <f t="shared" si="5"/>
        <v>1.0786006568609032</v>
      </c>
      <c r="P35">
        <f t="shared" si="6"/>
        <v>0.47679025000000014</v>
      </c>
      <c r="Q35">
        <f t="shared" si="7"/>
        <v>0.2369742399999997</v>
      </c>
      <c r="R35">
        <f t="shared" si="8"/>
        <v>1.3860352899999995</v>
      </c>
    </row>
    <row r="36" spans="1:18">
      <c r="A36" t="s">
        <v>10</v>
      </c>
      <c r="B36">
        <v>34</v>
      </c>
      <c r="C36">
        <v>79</v>
      </c>
      <c r="D36">
        <v>4.4039999999999999</v>
      </c>
      <c r="E36" s="1">
        <f t="shared" si="0"/>
        <v>0.49020000000000002</v>
      </c>
      <c r="G36">
        <v>0.49020000000000002</v>
      </c>
      <c r="H36">
        <v>4.4039999999999999</v>
      </c>
      <c r="I36" s="1">
        <f t="shared" si="1"/>
        <v>0.24030000000000001</v>
      </c>
      <c r="J36">
        <f t="shared" si="2"/>
        <v>2.1587999999999998</v>
      </c>
      <c r="K36" s="1">
        <f t="shared" si="3"/>
        <v>6.2550999999999997</v>
      </c>
      <c r="L36" s="1">
        <f t="shared" si="4"/>
        <v>-1.8510999999999997</v>
      </c>
      <c r="M36" s="1">
        <f t="shared" si="5"/>
        <v>-1.695912406281507</v>
      </c>
      <c r="P36">
        <f t="shared" si="6"/>
        <v>1.54629225</v>
      </c>
      <c r="Q36">
        <f t="shared" si="7"/>
        <v>0.36917775999999963</v>
      </c>
      <c r="R36">
        <f t="shared" si="8"/>
        <v>3.4265712099999992</v>
      </c>
    </row>
    <row r="37" spans="1:18">
      <c r="A37" t="s">
        <v>10</v>
      </c>
      <c r="B37">
        <v>35</v>
      </c>
      <c r="C37">
        <v>71</v>
      </c>
      <c r="D37">
        <v>5.6680000000000001</v>
      </c>
      <c r="E37" s="1">
        <f t="shared" si="0"/>
        <v>0.39589999999999997</v>
      </c>
      <c r="G37">
        <v>0.39589999999999997</v>
      </c>
      <c r="H37">
        <v>5.6680000000000001</v>
      </c>
      <c r="I37" s="1">
        <f t="shared" si="1"/>
        <v>0.15670000000000001</v>
      </c>
      <c r="J37">
        <f t="shared" si="2"/>
        <v>2.2440000000000002</v>
      </c>
      <c r="K37" s="1">
        <f t="shared" si="3"/>
        <v>4.9218000000000002</v>
      </c>
      <c r="L37" s="1">
        <f t="shared" si="4"/>
        <v>0.74619999999999997</v>
      </c>
      <c r="M37" s="1">
        <f t="shared" si="5"/>
        <v>0.68364207096713348</v>
      </c>
      <c r="P37">
        <f t="shared" si="6"/>
        <v>4.2025000000000759E-4</v>
      </c>
      <c r="Q37">
        <f t="shared" si="7"/>
        <v>0.52664048999999968</v>
      </c>
      <c r="R37">
        <f t="shared" si="8"/>
        <v>0.55681443999999991</v>
      </c>
    </row>
    <row r="38" spans="1:18">
      <c r="A38" t="s">
        <v>10</v>
      </c>
      <c r="B38">
        <v>36</v>
      </c>
      <c r="C38">
        <v>72.900000000000006</v>
      </c>
      <c r="D38">
        <v>5.0990000000000002</v>
      </c>
      <c r="E38" s="1">
        <f t="shared" si="0"/>
        <v>0.41739999999999999</v>
      </c>
      <c r="G38">
        <v>0.41739999999999999</v>
      </c>
      <c r="H38">
        <v>5.0990000000000002</v>
      </c>
      <c r="I38" s="1">
        <f t="shared" si="1"/>
        <v>0.17419999999999999</v>
      </c>
      <c r="J38">
        <f t="shared" si="2"/>
        <v>2.1282999999999999</v>
      </c>
      <c r="K38" s="1">
        <f t="shared" si="3"/>
        <v>5.2257999999999996</v>
      </c>
      <c r="L38" s="1">
        <f t="shared" si="4"/>
        <v>-0.12679999999999936</v>
      </c>
      <c r="M38" s="1">
        <f t="shared" si="5"/>
        <v>-0.11616967917265088</v>
      </c>
      <c r="P38">
        <f t="shared" si="6"/>
        <v>0.30085224999999977</v>
      </c>
      <c r="Q38">
        <f t="shared" si="7"/>
        <v>0.17783089000000035</v>
      </c>
      <c r="R38">
        <f t="shared" si="8"/>
        <v>1.6078239999999838E-2</v>
      </c>
    </row>
    <row r="39" spans="1:18">
      <c r="A39" t="s">
        <v>11</v>
      </c>
      <c r="B39">
        <v>37</v>
      </c>
      <c r="C39">
        <v>81.8</v>
      </c>
      <c r="D39">
        <v>6.4320000000000004</v>
      </c>
      <c r="E39" s="1">
        <f t="shared" si="0"/>
        <v>0.52549999999999997</v>
      </c>
      <c r="G39">
        <v>0.52549999999999997</v>
      </c>
      <c r="H39">
        <v>6.4320000000000004</v>
      </c>
      <c r="I39" s="1">
        <f t="shared" si="1"/>
        <v>0.2762</v>
      </c>
      <c r="J39">
        <f t="shared" si="2"/>
        <v>3.38</v>
      </c>
      <c r="K39" s="1">
        <f t="shared" si="3"/>
        <v>6.7542</v>
      </c>
      <c r="L39" s="1">
        <f t="shared" si="4"/>
        <v>-0.3221999999999996</v>
      </c>
      <c r="M39" s="1">
        <f t="shared" si="5"/>
        <v>-0.2951882541753017</v>
      </c>
      <c r="P39">
        <f t="shared" si="6"/>
        <v>0.61544025000000069</v>
      </c>
      <c r="Q39">
        <f t="shared" si="7"/>
        <v>1.22478489</v>
      </c>
      <c r="R39">
        <f t="shared" si="8"/>
        <v>0.10381283999999974</v>
      </c>
    </row>
    <row r="40" spans="1:18">
      <c r="A40" t="s">
        <v>11</v>
      </c>
      <c r="B40">
        <v>38</v>
      </c>
      <c r="C40">
        <v>84.3</v>
      </c>
      <c r="D40">
        <v>9.0519999999999996</v>
      </c>
      <c r="E40" s="1">
        <f t="shared" si="0"/>
        <v>0.55810000000000004</v>
      </c>
      <c r="G40">
        <v>0.55810000000000004</v>
      </c>
      <c r="H40">
        <v>9.0519999999999996</v>
      </c>
      <c r="I40" s="1">
        <f t="shared" si="1"/>
        <v>0.3115</v>
      </c>
      <c r="J40">
        <f t="shared" si="2"/>
        <v>5.0518999999999998</v>
      </c>
      <c r="K40" s="1">
        <f t="shared" si="3"/>
        <v>7.2150999999999996</v>
      </c>
      <c r="L40" s="1">
        <f t="shared" si="4"/>
        <v>1.8369</v>
      </c>
      <c r="M40" s="1">
        <f t="shared" si="5"/>
        <v>1.6829028680776299</v>
      </c>
      <c r="P40">
        <f t="shared" si="6"/>
        <v>11.590620249999997</v>
      </c>
      <c r="Q40">
        <f t="shared" si="7"/>
        <v>2.4573697599999988</v>
      </c>
      <c r="R40">
        <f t="shared" si="8"/>
        <v>3.3742016100000001</v>
      </c>
    </row>
    <row r="41" spans="1:18">
      <c r="A41" t="s">
        <v>11</v>
      </c>
      <c r="B41">
        <v>39</v>
      </c>
      <c r="C41">
        <v>88</v>
      </c>
      <c r="D41">
        <v>10.137</v>
      </c>
      <c r="E41" s="1">
        <f t="shared" si="0"/>
        <v>0.60819999999999996</v>
      </c>
      <c r="G41">
        <v>0.60819999999999996</v>
      </c>
      <c r="H41">
        <v>10.137</v>
      </c>
      <c r="I41" s="1">
        <f t="shared" si="1"/>
        <v>0.36990000000000001</v>
      </c>
      <c r="J41">
        <f t="shared" si="2"/>
        <v>6.1653000000000002</v>
      </c>
      <c r="K41" s="1">
        <f t="shared" si="3"/>
        <v>7.9234</v>
      </c>
      <c r="L41" s="1">
        <f t="shared" si="4"/>
        <v>2.2136000000000005</v>
      </c>
      <c r="M41" s="1">
        <f t="shared" si="5"/>
        <v>2.0280220963452784</v>
      </c>
      <c r="P41">
        <f t="shared" si="6"/>
        <v>20.155610250000006</v>
      </c>
      <c r="Q41">
        <f t="shared" si="7"/>
        <v>5.1797208100000001</v>
      </c>
      <c r="R41">
        <f t="shared" si="8"/>
        <v>4.9000249600000023</v>
      </c>
    </row>
    <row r="42" spans="1:18">
      <c r="A42" t="s">
        <v>11</v>
      </c>
      <c r="B42">
        <v>40</v>
      </c>
      <c r="C42">
        <v>80.7</v>
      </c>
      <c r="D42">
        <v>6.226</v>
      </c>
      <c r="E42" s="1">
        <f t="shared" si="0"/>
        <v>0.51149999999999995</v>
      </c>
      <c r="G42">
        <v>0.51149999999999995</v>
      </c>
      <c r="H42">
        <v>6.226</v>
      </c>
      <c r="I42" s="1">
        <f t="shared" si="1"/>
        <v>0.2616</v>
      </c>
      <c r="J42">
        <f t="shared" si="2"/>
        <v>3.1846000000000001</v>
      </c>
      <c r="K42" s="1">
        <f t="shared" si="3"/>
        <v>6.5561999999999996</v>
      </c>
      <c r="L42" s="1">
        <f t="shared" si="4"/>
        <v>-0.3301999999999996</v>
      </c>
      <c r="M42" s="1">
        <f t="shared" si="5"/>
        <v>-0.3025175714732608</v>
      </c>
      <c r="P42">
        <f t="shared" si="6"/>
        <v>0.33466224999999999</v>
      </c>
      <c r="Q42">
        <f t="shared" si="7"/>
        <v>0.82573568999999936</v>
      </c>
      <c r="R42">
        <f t="shared" si="8"/>
        <v>0.10903203999999973</v>
      </c>
    </row>
    <row r="43" spans="1:18">
      <c r="A43" t="s">
        <v>11</v>
      </c>
      <c r="B43">
        <v>41</v>
      </c>
      <c r="C43">
        <v>83</v>
      </c>
      <c r="D43">
        <v>8</v>
      </c>
      <c r="E43" s="1">
        <f t="shared" si="0"/>
        <v>0.54110000000000003</v>
      </c>
      <c r="G43">
        <v>0.54110000000000003</v>
      </c>
      <c r="H43">
        <v>8</v>
      </c>
      <c r="I43" s="1">
        <f t="shared" si="1"/>
        <v>0.2928</v>
      </c>
      <c r="J43">
        <f t="shared" si="2"/>
        <v>4.3288000000000002</v>
      </c>
      <c r="K43" s="1">
        <f t="shared" si="3"/>
        <v>6.9747000000000003</v>
      </c>
      <c r="L43" s="1">
        <f t="shared" si="4"/>
        <v>1.0252999999999997</v>
      </c>
      <c r="M43" s="1">
        <f t="shared" si="5"/>
        <v>0.93934362819968065</v>
      </c>
      <c r="P43">
        <f t="shared" si="6"/>
        <v>5.5342562500000003</v>
      </c>
      <c r="Q43">
        <f t="shared" si="7"/>
        <v>1.761459840000001</v>
      </c>
      <c r="R43">
        <f t="shared" si="8"/>
        <v>1.0512400899999994</v>
      </c>
    </row>
    <row r="44" spans="1:18">
      <c r="A44" t="s">
        <v>11</v>
      </c>
      <c r="B44">
        <v>42</v>
      </c>
      <c r="C44">
        <v>80.8</v>
      </c>
      <c r="D44">
        <v>6.3220000000000001</v>
      </c>
      <c r="E44" s="1">
        <f t="shared" si="0"/>
        <v>0.51280000000000003</v>
      </c>
      <c r="G44">
        <v>0.51280000000000003</v>
      </c>
      <c r="H44">
        <v>6.3220000000000001</v>
      </c>
      <c r="I44" s="1">
        <f t="shared" si="1"/>
        <v>0.26300000000000001</v>
      </c>
      <c r="J44">
        <f t="shared" si="2"/>
        <v>3.2418999999999998</v>
      </c>
      <c r="K44" s="1">
        <f t="shared" si="3"/>
        <v>6.5746000000000002</v>
      </c>
      <c r="L44" s="1">
        <f t="shared" si="4"/>
        <v>-0.25260000000000016</v>
      </c>
      <c r="M44" s="1">
        <f t="shared" si="5"/>
        <v>-0.23142319368305819</v>
      </c>
      <c r="P44">
        <f t="shared" si="6"/>
        <v>0.45495025000000011</v>
      </c>
      <c r="Q44">
        <f t="shared" si="7"/>
        <v>0.85951441000000051</v>
      </c>
      <c r="R44">
        <f t="shared" si="8"/>
        <v>6.3806760000000073E-2</v>
      </c>
    </row>
    <row r="45" spans="1:18">
      <c r="A45" t="s">
        <v>11</v>
      </c>
      <c r="B45">
        <v>43</v>
      </c>
      <c r="C45">
        <v>85.3</v>
      </c>
      <c r="D45">
        <v>7.2430000000000003</v>
      </c>
      <c r="E45" s="1">
        <f t="shared" si="0"/>
        <v>0.57150000000000001</v>
      </c>
      <c r="G45">
        <v>0.57150000000000001</v>
      </c>
      <c r="H45">
        <v>7.2430000000000003</v>
      </c>
      <c r="I45" s="1">
        <f t="shared" si="1"/>
        <v>0.3266</v>
      </c>
      <c r="J45">
        <f t="shared" si="2"/>
        <v>4.1394000000000002</v>
      </c>
      <c r="K45" s="1">
        <f t="shared" si="3"/>
        <v>7.4044999999999996</v>
      </c>
      <c r="L45" s="1">
        <f t="shared" si="4"/>
        <v>-0.16149999999999931</v>
      </c>
      <c r="M45" s="1">
        <f t="shared" si="5"/>
        <v>-0.14796059295254835</v>
      </c>
      <c r="P45">
        <f t="shared" si="6"/>
        <v>2.5456202500000011</v>
      </c>
      <c r="Q45">
        <f t="shared" si="7"/>
        <v>3.087048999999999</v>
      </c>
      <c r="R45">
        <f t="shared" si="8"/>
        <v>2.6082249999999776E-2</v>
      </c>
    </row>
    <row r="46" spans="1:18">
      <c r="A46" t="s">
        <v>11</v>
      </c>
      <c r="B46">
        <v>44</v>
      </c>
      <c r="C46">
        <v>86</v>
      </c>
      <c r="D46">
        <v>5.6849999999999996</v>
      </c>
      <c r="E46" s="1">
        <f t="shared" si="0"/>
        <v>0.58089999999999997</v>
      </c>
      <c r="G46">
        <v>0.58089999999999997</v>
      </c>
      <c r="H46">
        <v>5.6849999999999996</v>
      </c>
      <c r="I46" s="1">
        <f t="shared" si="1"/>
        <v>0.33739999999999998</v>
      </c>
      <c r="J46">
        <f t="shared" si="2"/>
        <v>3.3024</v>
      </c>
      <c r="K46" s="1">
        <f t="shared" si="3"/>
        <v>7.5373999999999999</v>
      </c>
      <c r="L46" s="1">
        <f t="shared" si="4"/>
        <v>-1.8524000000000003</v>
      </c>
      <c r="M46" s="1">
        <f t="shared" si="5"/>
        <v>-1.6971034203424258</v>
      </c>
      <c r="P46">
        <f t="shared" si="6"/>
        <v>1.4062499999999733E-3</v>
      </c>
      <c r="Q46">
        <f t="shared" si="7"/>
        <v>3.5717220099999998</v>
      </c>
      <c r="R46">
        <f t="shared" si="8"/>
        <v>3.4313857600000008</v>
      </c>
    </row>
    <row r="47" spans="1:18">
      <c r="A47" t="s">
        <v>11</v>
      </c>
      <c r="B47">
        <v>45</v>
      </c>
      <c r="C47">
        <v>89.4</v>
      </c>
      <c r="D47">
        <v>8.0719999999999992</v>
      </c>
      <c r="E47" s="1">
        <f t="shared" si="0"/>
        <v>0.62770000000000004</v>
      </c>
      <c r="G47">
        <v>0.62770000000000004</v>
      </c>
      <c r="H47">
        <v>8.0719999999999992</v>
      </c>
      <c r="I47" s="1">
        <f t="shared" si="1"/>
        <v>0.39400000000000002</v>
      </c>
      <c r="J47">
        <f t="shared" si="2"/>
        <v>5.0667999999999997</v>
      </c>
      <c r="K47" s="1">
        <f t="shared" si="3"/>
        <v>8.1990999999999996</v>
      </c>
      <c r="L47" s="1">
        <f t="shared" si="4"/>
        <v>-0.12710000000000043</v>
      </c>
      <c r="M47" s="1">
        <f t="shared" si="5"/>
        <v>-0.11644452857132533</v>
      </c>
      <c r="P47">
        <f t="shared" si="6"/>
        <v>5.8782002499999964</v>
      </c>
      <c r="Q47">
        <f t="shared" si="7"/>
        <v>6.5106625599999983</v>
      </c>
      <c r="R47">
        <f t="shared" si="8"/>
        <v>1.6154410000000112E-2</v>
      </c>
    </row>
    <row r="48" spans="1:18">
      <c r="A48" t="s">
        <v>11</v>
      </c>
      <c r="B48">
        <v>46</v>
      </c>
      <c r="C48">
        <v>80.7</v>
      </c>
      <c r="D48">
        <v>6.6120000000000001</v>
      </c>
      <c r="E48" s="1">
        <f t="shared" si="0"/>
        <v>0.51149999999999995</v>
      </c>
      <c r="G48">
        <v>0.51149999999999995</v>
      </c>
      <c r="H48">
        <v>6.6120000000000001</v>
      </c>
      <c r="I48" s="1">
        <f t="shared" si="1"/>
        <v>0.2616</v>
      </c>
      <c r="J48">
        <f t="shared" si="2"/>
        <v>3.3820000000000001</v>
      </c>
      <c r="K48" s="1">
        <f t="shared" si="3"/>
        <v>6.5561999999999996</v>
      </c>
      <c r="L48" s="1">
        <f t="shared" si="4"/>
        <v>5.5800000000000516E-2</v>
      </c>
      <c r="M48" s="1">
        <f t="shared" si="5"/>
        <v>5.1121988153265074E-2</v>
      </c>
      <c r="P48">
        <f t="shared" si="6"/>
        <v>0.93026025000000023</v>
      </c>
      <c r="Q48">
        <f t="shared" si="7"/>
        <v>0.82573568999999936</v>
      </c>
      <c r="R48">
        <f t="shared" si="8"/>
        <v>3.1136400000000577E-3</v>
      </c>
    </row>
    <row r="49" spans="1:18">
      <c r="A49" t="s">
        <v>11</v>
      </c>
      <c r="B49">
        <v>47</v>
      </c>
      <c r="C49">
        <v>83</v>
      </c>
      <c r="D49">
        <v>3.798</v>
      </c>
      <c r="E49" s="1">
        <f t="shared" si="0"/>
        <v>0.54110000000000003</v>
      </c>
      <c r="G49">
        <v>0.54110000000000003</v>
      </c>
      <c r="H49">
        <v>3.798</v>
      </c>
      <c r="I49" s="1">
        <f t="shared" si="1"/>
        <v>0.2928</v>
      </c>
      <c r="J49">
        <f t="shared" si="2"/>
        <v>2.0550999999999999</v>
      </c>
      <c r="K49" s="1">
        <f t="shared" si="3"/>
        <v>6.9747000000000003</v>
      </c>
      <c r="L49" s="1">
        <f t="shared" si="4"/>
        <v>-3.1767000000000003</v>
      </c>
      <c r="M49" s="1">
        <f t="shared" si="5"/>
        <v>-2.9103802825533274</v>
      </c>
      <c r="P49">
        <f t="shared" si="6"/>
        <v>3.4206502499999996</v>
      </c>
      <c r="Q49">
        <f t="shared" si="7"/>
        <v>1.761459840000001</v>
      </c>
      <c r="R49">
        <f t="shared" si="8"/>
        <v>10.091422890000002</v>
      </c>
    </row>
    <row r="50" spans="1:18">
      <c r="A50" t="s">
        <v>11</v>
      </c>
      <c r="B50">
        <v>48</v>
      </c>
      <c r="C50">
        <v>87.8</v>
      </c>
      <c r="D50">
        <v>5.9880000000000004</v>
      </c>
      <c r="E50" s="1">
        <f t="shared" si="0"/>
        <v>0.60550000000000004</v>
      </c>
      <c r="G50">
        <v>0.60550000000000004</v>
      </c>
      <c r="H50">
        <v>5.9880000000000004</v>
      </c>
      <c r="I50" s="1">
        <f t="shared" si="1"/>
        <v>0.36659999999999998</v>
      </c>
      <c r="J50">
        <f t="shared" si="2"/>
        <v>3.6257000000000001</v>
      </c>
      <c r="K50" s="1">
        <f t="shared" si="3"/>
        <v>7.8852000000000002</v>
      </c>
      <c r="L50" s="1">
        <f t="shared" si="4"/>
        <v>-1.8971999999999998</v>
      </c>
      <c r="M50" s="1">
        <f t="shared" si="5"/>
        <v>-1.7381475972109963</v>
      </c>
      <c r="P50">
        <f t="shared" si="6"/>
        <v>0.11594025000000031</v>
      </c>
      <c r="Q50">
        <f t="shared" si="7"/>
        <v>5.0073012900000009</v>
      </c>
      <c r="R50">
        <f t="shared" si="8"/>
        <v>3.5993678399999993</v>
      </c>
    </row>
    <row r="51" spans="1:18">
      <c r="A51" t="s">
        <v>12</v>
      </c>
      <c r="B51">
        <v>49</v>
      </c>
      <c r="C51">
        <v>93.4</v>
      </c>
      <c r="D51">
        <v>8.6419999999999995</v>
      </c>
      <c r="E51" s="1">
        <f t="shared" si="0"/>
        <v>0.68510000000000004</v>
      </c>
      <c r="G51">
        <v>0.68510000000000004</v>
      </c>
      <c r="H51">
        <v>8.6419999999999995</v>
      </c>
      <c r="I51" s="1">
        <f t="shared" si="1"/>
        <v>0.46939999999999998</v>
      </c>
      <c r="J51">
        <f t="shared" si="2"/>
        <v>5.9206000000000003</v>
      </c>
      <c r="K51" s="1">
        <f t="shared" si="3"/>
        <v>9.0106999999999999</v>
      </c>
      <c r="L51" s="1">
        <f t="shared" si="4"/>
        <v>-0.36870000000000047</v>
      </c>
      <c r="M51" s="1">
        <f t="shared" si="5"/>
        <v>-0.33778991096968969</v>
      </c>
      <c r="P51">
        <f t="shared" si="6"/>
        <v>8.967030249999997</v>
      </c>
      <c r="Q51">
        <f t="shared" si="7"/>
        <v>11.31111424</v>
      </c>
      <c r="R51">
        <f t="shared" si="8"/>
        <v>0.13593969000000033</v>
      </c>
    </row>
    <row r="52" spans="1:18">
      <c r="A52" t="s">
        <v>12</v>
      </c>
      <c r="B52">
        <v>50</v>
      </c>
      <c r="C52">
        <v>91.8</v>
      </c>
      <c r="D52">
        <v>9.84</v>
      </c>
      <c r="E52" s="1">
        <f t="shared" si="0"/>
        <v>0.66190000000000004</v>
      </c>
      <c r="G52">
        <v>0.66190000000000004</v>
      </c>
      <c r="H52">
        <v>9.84</v>
      </c>
      <c r="I52" s="1">
        <f t="shared" si="1"/>
        <v>0.43809999999999999</v>
      </c>
      <c r="J52">
        <f t="shared" si="2"/>
        <v>6.5130999999999997</v>
      </c>
      <c r="K52" s="1">
        <f t="shared" si="3"/>
        <v>8.6827000000000005</v>
      </c>
      <c r="L52" s="1">
        <f t="shared" si="4"/>
        <v>1.1572999999999993</v>
      </c>
      <c r="M52" s="1">
        <f t="shared" si="5"/>
        <v>1.0602773636160052</v>
      </c>
      <c r="P52">
        <f t="shared" si="6"/>
        <v>17.577056249999998</v>
      </c>
      <c r="Q52">
        <f t="shared" si="7"/>
        <v>9.2124390400000031</v>
      </c>
      <c r="R52">
        <f t="shared" si="8"/>
        <v>1.3393432899999984</v>
      </c>
    </row>
    <row r="53" spans="1:18">
      <c r="A53" t="s">
        <v>12</v>
      </c>
      <c r="B53">
        <v>51</v>
      </c>
      <c r="C53">
        <v>91.8</v>
      </c>
      <c r="D53">
        <v>12.029</v>
      </c>
      <c r="E53" s="1">
        <f t="shared" si="0"/>
        <v>0.66190000000000004</v>
      </c>
      <c r="G53">
        <v>0.66190000000000004</v>
      </c>
      <c r="H53">
        <v>12.029</v>
      </c>
      <c r="I53" s="1">
        <f t="shared" si="1"/>
        <v>0.43809999999999999</v>
      </c>
      <c r="J53">
        <f t="shared" si="2"/>
        <v>7.9619999999999997</v>
      </c>
      <c r="K53" s="1">
        <f t="shared" si="3"/>
        <v>8.6827000000000005</v>
      </c>
      <c r="L53" s="1">
        <f t="shared" si="4"/>
        <v>3.3462999999999994</v>
      </c>
      <c r="M53" s="1">
        <f t="shared" si="5"/>
        <v>3.0657618092700591</v>
      </c>
      <c r="P53">
        <f t="shared" si="6"/>
        <v>40.723542250000001</v>
      </c>
      <c r="Q53">
        <f t="shared" si="7"/>
        <v>9.2124390400000031</v>
      </c>
      <c r="R53">
        <f t="shared" si="8"/>
        <v>11.197723689999997</v>
      </c>
    </row>
    <row r="54" spans="1:18">
      <c r="A54" t="s">
        <v>12</v>
      </c>
      <c r="B54">
        <v>52</v>
      </c>
      <c r="C54">
        <v>92</v>
      </c>
      <c r="D54">
        <v>7.5519999999999996</v>
      </c>
      <c r="E54" s="1">
        <f t="shared" si="0"/>
        <v>0.66479999999999995</v>
      </c>
      <c r="G54">
        <v>0.66479999999999995</v>
      </c>
      <c r="H54">
        <v>7.5519999999999996</v>
      </c>
      <c r="I54" s="1">
        <f t="shared" si="1"/>
        <v>0.442</v>
      </c>
      <c r="J54">
        <f t="shared" si="2"/>
        <v>5.0206</v>
      </c>
      <c r="K54" s="1">
        <f t="shared" si="3"/>
        <v>8.7236999999999991</v>
      </c>
      <c r="L54" s="1">
        <f t="shared" si="4"/>
        <v>-1.1716999999999995</v>
      </c>
      <c r="M54" s="1">
        <f t="shared" si="5"/>
        <v>-1.0734701347523317</v>
      </c>
      <c r="P54">
        <f t="shared" si="6"/>
        <v>3.6271202499999986</v>
      </c>
      <c r="Q54">
        <f t="shared" si="7"/>
        <v>9.4630064399999956</v>
      </c>
      <c r="R54">
        <f t="shared" si="8"/>
        <v>1.3728808899999989</v>
      </c>
    </row>
    <row r="55" spans="1:18">
      <c r="A55" t="s">
        <v>12</v>
      </c>
      <c r="B55">
        <v>53</v>
      </c>
      <c r="C55">
        <v>90.4</v>
      </c>
      <c r="D55">
        <v>9.07</v>
      </c>
      <c r="E55" s="1">
        <f t="shared" si="0"/>
        <v>0.64180000000000004</v>
      </c>
      <c r="G55">
        <v>0.64180000000000004</v>
      </c>
      <c r="H55">
        <v>9.07</v>
      </c>
      <c r="I55" s="1">
        <f t="shared" si="1"/>
        <v>0.41189999999999999</v>
      </c>
      <c r="J55">
        <f t="shared" si="2"/>
        <v>5.8211000000000004</v>
      </c>
      <c r="K55" s="1">
        <f t="shared" si="3"/>
        <v>8.3985000000000003</v>
      </c>
      <c r="L55" s="1">
        <f t="shared" si="4"/>
        <v>0.67149999999999999</v>
      </c>
      <c r="M55" s="1">
        <f t="shared" si="5"/>
        <v>0.6152045706974405</v>
      </c>
      <c r="P55">
        <f t="shared" si="6"/>
        <v>11.713506250000002</v>
      </c>
      <c r="Q55">
        <f t="shared" si="7"/>
        <v>7.5680010000000015</v>
      </c>
      <c r="R55">
        <f t="shared" si="8"/>
        <v>0.45091224999999996</v>
      </c>
    </row>
    <row r="56" spans="1:18">
      <c r="A56" t="s">
        <v>12</v>
      </c>
      <c r="B56">
        <v>54</v>
      </c>
      <c r="C56">
        <v>90.04</v>
      </c>
      <c r="D56">
        <v>9.0879999999999992</v>
      </c>
      <c r="E56" s="1">
        <f t="shared" si="0"/>
        <v>0.63670000000000004</v>
      </c>
      <c r="G56">
        <v>0.63670000000000004</v>
      </c>
      <c r="H56">
        <v>9.0879999999999992</v>
      </c>
      <c r="I56" s="1">
        <f t="shared" si="1"/>
        <v>0.40539999999999998</v>
      </c>
      <c r="J56">
        <f t="shared" si="2"/>
        <v>5.7862999999999998</v>
      </c>
      <c r="K56" s="1">
        <f t="shared" si="3"/>
        <v>8.3263999999999996</v>
      </c>
      <c r="L56" s="1">
        <f t="shared" si="4"/>
        <v>0.76159999999999961</v>
      </c>
      <c r="M56" s="1">
        <f t="shared" si="5"/>
        <v>0.69775100676570434</v>
      </c>
      <c r="P56">
        <f t="shared" si="6"/>
        <v>11.837040249999994</v>
      </c>
      <c r="Q56">
        <f t="shared" si="7"/>
        <v>7.1765052099999975</v>
      </c>
      <c r="R56">
        <f t="shared" si="8"/>
        <v>0.58003455999999942</v>
      </c>
    </row>
    <row r="57" spans="1:18">
      <c r="A57" t="s">
        <v>12</v>
      </c>
      <c r="B57">
        <v>55</v>
      </c>
      <c r="C57">
        <v>95</v>
      </c>
      <c r="D57">
        <v>10.695</v>
      </c>
      <c r="E57" s="1">
        <f t="shared" si="0"/>
        <v>0.70879999999999999</v>
      </c>
      <c r="G57">
        <v>0.70879999999999999</v>
      </c>
      <c r="H57">
        <v>10.695</v>
      </c>
      <c r="I57" s="1">
        <f t="shared" si="1"/>
        <v>0.50239999999999996</v>
      </c>
      <c r="J57">
        <f t="shared" si="2"/>
        <v>7.5805999999999996</v>
      </c>
      <c r="K57" s="1">
        <f t="shared" si="3"/>
        <v>9.3458000000000006</v>
      </c>
      <c r="L57" s="1">
        <f t="shared" si="4"/>
        <v>1.3491999999999997</v>
      </c>
      <c r="M57" s="1">
        <f t="shared" si="5"/>
        <v>1.2360893623007991</v>
      </c>
      <c r="P57">
        <f t="shared" si="6"/>
        <v>25.477256250000003</v>
      </c>
      <c r="Q57">
        <f t="shared" si="7"/>
        <v>13.677422890000004</v>
      </c>
      <c r="R57">
        <f t="shared" si="8"/>
        <v>1.8203406399999993</v>
      </c>
    </row>
    <row r="58" spans="1:18">
      <c r="A58" t="s">
        <v>12</v>
      </c>
      <c r="B58">
        <v>56</v>
      </c>
      <c r="C58">
        <v>91</v>
      </c>
      <c r="D58">
        <v>10.308999999999999</v>
      </c>
      <c r="E58" s="1">
        <f t="shared" si="0"/>
        <v>0.65039999999999998</v>
      </c>
      <c r="G58">
        <v>0.65039999999999998</v>
      </c>
      <c r="H58">
        <v>10.308999999999999</v>
      </c>
      <c r="I58" s="1">
        <f t="shared" si="1"/>
        <v>0.42299999999999999</v>
      </c>
      <c r="J58">
        <f t="shared" si="2"/>
        <v>6.7050000000000001</v>
      </c>
      <c r="K58" s="1">
        <f t="shared" si="3"/>
        <v>8.5200999999999993</v>
      </c>
      <c r="L58" s="1">
        <f t="shared" si="4"/>
        <v>1.7888999999999999</v>
      </c>
      <c r="M58" s="1">
        <f t="shared" si="5"/>
        <v>1.6389269642898754</v>
      </c>
      <c r="P58">
        <f t="shared" si="6"/>
        <v>21.729582249999993</v>
      </c>
      <c r="Q58">
        <f t="shared" si="7"/>
        <v>8.2518307599999972</v>
      </c>
      <c r="R58">
        <f t="shared" si="8"/>
        <v>3.2001632099999999</v>
      </c>
    </row>
    <row r="59" spans="1:18">
      <c r="A59" t="s">
        <v>12</v>
      </c>
      <c r="B59">
        <v>57</v>
      </c>
      <c r="C59">
        <v>97</v>
      </c>
      <c r="D59">
        <v>9.7550000000000008</v>
      </c>
      <c r="E59" s="1">
        <f t="shared" si="0"/>
        <v>0.73899999999999999</v>
      </c>
      <c r="G59">
        <v>0.73899999999999999</v>
      </c>
      <c r="H59">
        <v>9.7550000000000008</v>
      </c>
      <c r="I59" s="1">
        <f t="shared" si="1"/>
        <v>0.54610000000000003</v>
      </c>
      <c r="J59">
        <f t="shared" si="2"/>
        <v>7.2088999999999999</v>
      </c>
      <c r="K59" s="1">
        <f t="shared" si="3"/>
        <v>9.7727000000000004</v>
      </c>
      <c r="L59" s="1">
        <f t="shared" si="4"/>
        <v>-1.7699999999999605E-2</v>
      </c>
      <c r="M59" s="1">
        <f t="shared" si="5"/>
        <v>-1.6216114521734108E-2</v>
      </c>
      <c r="P59">
        <f t="shared" si="6"/>
        <v>16.871556250000008</v>
      </c>
      <c r="Q59">
        <f t="shared" si="7"/>
        <v>17.017275040000005</v>
      </c>
      <c r="R59">
        <f t="shared" si="8"/>
        <v>3.1328999999998599E-4</v>
      </c>
    </row>
    <row r="60" spans="1:18">
      <c r="A60" t="s">
        <v>12</v>
      </c>
      <c r="B60">
        <v>58</v>
      </c>
      <c r="C60">
        <v>91</v>
      </c>
      <c r="D60">
        <v>7.1769999999999996</v>
      </c>
      <c r="E60" s="1">
        <f t="shared" si="0"/>
        <v>0.65039999999999998</v>
      </c>
      <c r="G60">
        <v>0.65039999999999998</v>
      </c>
      <c r="H60">
        <v>7.1769999999999996</v>
      </c>
      <c r="I60" s="1">
        <f t="shared" si="1"/>
        <v>0.42299999999999999</v>
      </c>
      <c r="J60">
        <f t="shared" si="2"/>
        <v>4.6679000000000004</v>
      </c>
      <c r="K60" s="1">
        <f t="shared" si="3"/>
        <v>8.5200999999999993</v>
      </c>
      <c r="L60" s="1">
        <f t="shared" si="4"/>
        <v>-1.3430999999999997</v>
      </c>
      <c r="M60" s="1">
        <f t="shared" si="5"/>
        <v>-1.2305007578611054</v>
      </c>
      <c r="P60">
        <f t="shared" si="6"/>
        <v>2.3393702499999991</v>
      </c>
      <c r="Q60">
        <f t="shared" si="7"/>
        <v>8.2518307599999972</v>
      </c>
      <c r="R60">
        <f t="shared" si="8"/>
        <v>1.8039176099999994</v>
      </c>
    </row>
    <row r="61" spans="1:18">
      <c r="A61" t="s">
        <v>12</v>
      </c>
      <c r="B61">
        <v>59</v>
      </c>
      <c r="C61">
        <v>97.1</v>
      </c>
      <c r="D61">
        <v>8.0779999999999994</v>
      </c>
      <c r="E61" s="1">
        <f t="shared" si="0"/>
        <v>0.74050000000000005</v>
      </c>
      <c r="G61">
        <v>0.74050000000000005</v>
      </c>
      <c r="H61">
        <v>8.0779999999999994</v>
      </c>
      <c r="I61" s="1">
        <f t="shared" si="1"/>
        <v>0.54830000000000001</v>
      </c>
      <c r="J61">
        <f t="shared" si="2"/>
        <v>5.9817999999999998</v>
      </c>
      <c r="K61" s="1">
        <f t="shared" si="3"/>
        <v>9.7939000000000007</v>
      </c>
      <c r="L61" s="1">
        <f t="shared" si="4"/>
        <v>-1.7159000000000013</v>
      </c>
      <c r="M61" s="1">
        <f t="shared" si="5"/>
        <v>-1.5720469439460001</v>
      </c>
      <c r="P61">
        <f t="shared" si="6"/>
        <v>5.9073302499999976</v>
      </c>
      <c r="Q61">
        <f t="shared" si="7"/>
        <v>17.192632960000005</v>
      </c>
      <c r="R61">
        <f t="shared" si="8"/>
        <v>2.9443128100000044</v>
      </c>
    </row>
    <row r="62" spans="1:18" ht="15" thickBot="1">
      <c r="A62" t="s">
        <v>12</v>
      </c>
      <c r="B62">
        <v>60</v>
      </c>
      <c r="C62">
        <v>91.2</v>
      </c>
      <c r="D62">
        <v>8.3510000000000009</v>
      </c>
      <c r="E62" s="1">
        <f t="shared" si="0"/>
        <v>0.65329999999999999</v>
      </c>
      <c r="G62" s="3">
        <v>0.65329999999999999</v>
      </c>
      <c r="H62" s="3">
        <v>8.3510000000000009</v>
      </c>
      <c r="I62" s="4">
        <f t="shared" si="1"/>
        <v>0.42680000000000001</v>
      </c>
      <c r="J62" s="3">
        <f t="shared" si="2"/>
        <v>5.4557000000000002</v>
      </c>
      <c r="K62" s="1">
        <f t="shared" si="3"/>
        <v>8.5610999999999997</v>
      </c>
      <c r="L62" s="1">
        <f t="shared" si="4"/>
        <v>-0.21009999999999884</v>
      </c>
      <c r="M62" s="1">
        <f t="shared" si="5"/>
        <v>-0.19248619553764934</v>
      </c>
      <c r="N62" s="7"/>
      <c r="P62">
        <f t="shared" si="6"/>
        <v>7.308912250000005</v>
      </c>
      <c r="Q62">
        <f t="shared" si="7"/>
        <v>8.4890649599999985</v>
      </c>
      <c r="R62">
        <f t="shared" si="8"/>
        <v>4.4142009999999517E-2</v>
      </c>
    </row>
    <row r="63" spans="1:18">
      <c r="F63" t="s">
        <v>18</v>
      </c>
      <c r="G63">
        <f>SUM(G3:G62)</f>
        <v>26.833600000000008</v>
      </c>
      <c r="H63">
        <f>SUM(H3:H62)</f>
        <v>338.84900000000005</v>
      </c>
      <c r="I63">
        <f>SUM(I3:I62)</f>
        <v>13.481799999999996</v>
      </c>
      <c r="J63">
        <f>SUM(J3:J62)</f>
        <v>172.48290000000006</v>
      </c>
      <c r="K63" s="1"/>
      <c r="L63">
        <f>SUM(L3:L62)</f>
        <v>-3.0000000000196536E-4</v>
      </c>
      <c r="P63" s="8">
        <f>SUM(P3:P62)</f>
        <v>366.30591699999985</v>
      </c>
      <c r="Q63" s="8">
        <f t="shared" ref="Q63:R63" si="9">SUM(Q3:Q62)</f>
        <v>296.13523467000005</v>
      </c>
      <c r="R63" s="8">
        <f t="shared" si="9"/>
        <v>70.291844369999978</v>
      </c>
    </row>
    <row r="65" spans="8:18">
      <c r="P65">
        <v>366.30591699999985</v>
      </c>
      <c r="Q65">
        <v>296.13523467000005</v>
      </c>
      <c r="R65">
        <v>70.291844369999978</v>
      </c>
    </row>
    <row r="66" spans="8:18">
      <c r="H66" s="1">
        <v>60</v>
      </c>
      <c r="I66" s="1">
        <v>26.833600000000008</v>
      </c>
    </row>
    <row r="67" spans="8:18">
      <c r="H67" s="1">
        <v>26.833600000000008</v>
      </c>
      <c r="I67">
        <v>13.481799999999996</v>
      </c>
    </row>
    <row r="69" spans="8:18">
      <c r="H69">
        <f t="array" ref="H69:I70">MINVERSE(H66:I67)</f>
        <v>0.15170946701859281</v>
      </c>
      <c r="I69">
        <v>-0.30195605588201235</v>
      </c>
      <c r="J69">
        <v>338.84900000000005</v>
      </c>
    </row>
    <row r="70" spans="8:18">
      <c r="H70">
        <v>-0.3019560558820123</v>
      </c>
      <c r="I70">
        <v>0.67517453315696496</v>
      </c>
      <c r="J70">
        <v>172.48290000000006</v>
      </c>
    </row>
    <row r="72" spans="8:18">
      <c r="J72" t="s">
        <v>19</v>
      </c>
      <c r="O72">
        <f t="array" ref="O72:O73">MMULT(H69:I70,J69:J70)</f>
        <v>-0.67565500130840661</v>
      </c>
    </row>
    <row r="73" spans="8:18">
      <c r="J73" t="s">
        <v>20</v>
      </c>
      <c r="O73">
        <v>14.138553905495513</v>
      </c>
    </row>
    <row r="76" spans="8:18">
      <c r="J76" t="s">
        <v>38</v>
      </c>
      <c r="K76">
        <v>-0.67436473666152086</v>
      </c>
    </row>
    <row r="77" spans="8:18">
      <c r="J77" t="s">
        <v>13</v>
      </c>
      <c r="K77">
        <v>14.135668870359968</v>
      </c>
    </row>
  </sheetData>
  <pageMargins left="0.511811024" right="0.511811024" top="0.78740157499999996" bottom="0.78740157499999996" header="0.31496062000000002" footer="0.31496062000000002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I84"/>
  <sheetViews>
    <sheetView workbookViewId="0">
      <selection activeCell="D22" sqref="D22"/>
    </sheetView>
  </sheetViews>
  <sheetFormatPr defaultRowHeight="14.25"/>
  <cols>
    <col min="1" max="1" width="16" customWidth="1"/>
  </cols>
  <sheetData>
    <row r="1" spans="1:9">
      <c r="A1" t="s">
        <v>27</v>
      </c>
    </row>
    <row r="2" spans="1:9" ht="15" thickBot="1"/>
    <row r="3" spans="1:9">
      <c r="A3" s="12" t="s">
        <v>28</v>
      </c>
      <c r="B3" s="12"/>
    </row>
    <row r="4" spans="1:9">
      <c r="A4" s="9" t="s">
        <v>29</v>
      </c>
      <c r="B4" s="9">
        <v>0.898945748915006</v>
      </c>
    </row>
    <row r="5" spans="1:9">
      <c r="A5" s="9" t="s">
        <v>30</v>
      </c>
      <c r="B5" s="9">
        <v>0.80810345949236095</v>
      </c>
    </row>
    <row r="6" spans="1:9">
      <c r="A6" s="13" t="s">
        <v>31</v>
      </c>
      <c r="B6" s="13">
        <v>0.80479489844912577</v>
      </c>
    </row>
    <row r="7" spans="1:9">
      <c r="A7" s="9" t="s">
        <v>32</v>
      </c>
      <c r="B7" s="9">
        <v>1.1008839570261653</v>
      </c>
    </row>
    <row r="8" spans="1:9" ht="15" thickBot="1">
      <c r="A8" s="10" t="s">
        <v>33</v>
      </c>
      <c r="B8" s="10">
        <v>60</v>
      </c>
    </row>
    <row r="10" spans="1:9" ht="15" thickBot="1">
      <c r="A10" t="s">
        <v>34</v>
      </c>
    </row>
    <row r="11" spans="1:9">
      <c r="A11" s="11"/>
      <c r="B11" s="11" t="s">
        <v>39</v>
      </c>
      <c r="C11" s="11" t="s">
        <v>40</v>
      </c>
      <c r="D11" s="11" t="s">
        <v>41</v>
      </c>
      <c r="E11" s="11" t="s">
        <v>42</v>
      </c>
      <c r="F11" s="11" t="s">
        <v>43</v>
      </c>
    </row>
    <row r="12" spans="1:9">
      <c r="A12" s="9" t="s">
        <v>35</v>
      </c>
      <c r="B12" s="9">
        <v>1</v>
      </c>
      <c r="C12" s="9">
        <v>296.01307874675331</v>
      </c>
      <c r="D12" s="9">
        <v>296.01307874675331</v>
      </c>
      <c r="E12" s="9">
        <v>244.24619915798399</v>
      </c>
      <c r="F12" s="9">
        <v>1.8701014158287626E-22</v>
      </c>
    </row>
    <row r="13" spans="1:9">
      <c r="A13" s="9" t="s">
        <v>36</v>
      </c>
      <c r="B13" s="9">
        <v>58</v>
      </c>
      <c r="C13" s="9">
        <v>70.292838236580081</v>
      </c>
      <c r="D13" s="9">
        <v>1.2119454868375876</v>
      </c>
      <c r="E13" s="9"/>
      <c r="F13" s="9"/>
    </row>
    <row r="14" spans="1:9" ht="15" thickBot="1">
      <c r="A14" s="10" t="s">
        <v>37</v>
      </c>
      <c r="B14" s="10">
        <v>59</v>
      </c>
      <c r="C14" s="10">
        <v>366.30591698333342</v>
      </c>
      <c r="D14" s="10"/>
      <c r="E14" s="10"/>
      <c r="F14" s="10"/>
    </row>
    <row r="15" spans="1:9" ht="15" thickBot="1"/>
    <row r="16" spans="1:9">
      <c r="A16" s="11"/>
      <c r="B16" s="11" t="s">
        <v>44</v>
      </c>
      <c r="C16" s="11" t="s">
        <v>32</v>
      </c>
      <c r="D16" s="11" t="s">
        <v>45</v>
      </c>
      <c r="E16" s="11" t="s">
        <v>46</v>
      </c>
      <c r="F16" s="11" t="s">
        <v>47</v>
      </c>
      <c r="G16" s="11" t="s">
        <v>48</v>
      </c>
      <c r="H16" s="11" t="s">
        <v>49</v>
      </c>
      <c r="I16" s="11" t="s">
        <v>50</v>
      </c>
    </row>
    <row r="17" spans="1:9">
      <c r="A17" s="9" t="s">
        <v>38</v>
      </c>
      <c r="B17" s="9">
        <v>-0.67436473666152086</v>
      </c>
      <c r="C17" s="9">
        <v>0.42875179113282519</v>
      </c>
      <c r="D17" s="9">
        <v>-1.5728557888463863</v>
      </c>
      <c r="E17" s="9">
        <v>0.12119191171434052</v>
      </c>
      <c r="F17" s="9">
        <v>-1.5326046864098635</v>
      </c>
      <c r="G17" s="9">
        <v>0.18387521308682181</v>
      </c>
      <c r="H17" s="9">
        <v>-1.5326046864098635</v>
      </c>
      <c r="I17" s="9">
        <v>0.18387521308682181</v>
      </c>
    </row>
    <row r="18" spans="1:9" ht="15" thickBot="1">
      <c r="A18" s="10" t="s">
        <v>13</v>
      </c>
      <c r="B18" s="10">
        <v>14.135668870359968</v>
      </c>
      <c r="C18" s="10">
        <v>0.90448726433476068</v>
      </c>
      <c r="D18" s="10">
        <v>15.628378007905484</v>
      </c>
      <c r="E18" s="10">
        <v>1.8701014158287887E-22</v>
      </c>
      <c r="F18" s="10">
        <v>12.325140913754424</v>
      </c>
      <c r="G18" s="10">
        <v>15.946196826965512</v>
      </c>
      <c r="H18" s="10">
        <v>12.325140913754424</v>
      </c>
      <c r="I18" s="10">
        <v>15.946196826965512</v>
      </c>
    </row>
    <row r="22" spans="1:9">
      <c r="A22" t="s">
        <v>51</v>
      </c>
    </row>
    <row r="23" spans="1:9" ht="15" thickBot="1"/>
    <row r="24" spans="1:9">
      <c r="A24" s="11" t="s">
        <v>52</v>
      </c>
      <c r="B24" s="11" t="s">
        <v>53</v>
      </c>
      <c r="C24" s="11" t="s">
        <v>54</v>
      </c>
    </row>
    <row r="25" spans="1:9">
      <c r="A25" s="9">
        <v>1</v>
      </c>
      <c r="B25" s="9">
        <v>2.9585021630209911</v>
      </c>
      <c r="C25" s="9">
        <v>0.7894978369790091</v>
      </c>
    </row>
    <row r="26" spans="1:9">
      <c r="A26" s="9">
        <v>2</v>
      </c>
      <c r="B26" s="9">
        <v>3.1507472596578867</v>
      </c>
      <c r="C26" s="9">
        <v>0.32625274034211316</v>
      </c>
    </row>
    <row r="27" spans="1:9">
      <c r="A27" s="9">
        <v>3</v>
      </c>
      <c r="B27" s="9">
        <v>3.0221126729376109</v>
      </c>
      <c r="C27" s="9">
        <v>0.52788732706238894</v>
      </c>
    </row>
    <row r="28" spans="1:9">
      <c r="A28" s="9">
        <v>4</v>
      </c>
      <c r="B28" s="9">
        <v>2.1796268082641568</v>
      </c>
      <c r="C28" s="9">
        <v>-0.13262680826415663</v>
      </c>
    </row>
    <row r="29" spans="1:9">
      <c r="A29" s="9">
        <v>5</v>
      </c>
      <c r="B29" s="9">
        <v>2.1230841327827168</v>
      </c>
      <c r="C29" s="9">
        <v>0.14991586721728334</v>
      </c>
    </row>
    <row r="30" spans="1:9">
      <c r="A30" s="9">
        <v>6</v>
      </c>
      <c r="B30" s="9">
        <v>2.7210229259989434</v>
      </c>
      <c r="C30" s="9">
        <v>-0.67202292599894342</v>
      </c>
    </row>
    <row r="31" spans="1:9">
      <c r="A31" s="9">
        <v>7</v>
      </c>
      <c r="B31" s="9">
        <v>2.8199726080914633</v>
      </c>
      <c r="C31" s="9">
        <v>0.26602739190853653</v>
      </c>
    </row>
    <row r="32" spans="1:9">
      <c r="A32" s="9">
        <v>8</v>
      </c>
      <c r="B32" s="9">
        <v>3.1903271324948941</v>
      </c>
      <c r="C32" s="9">
        <v>-0.50532713249489403</v>
      </c>
    </row>
    <row r="33" spans="1:3">
      <c r="A33" s="9">
        <v>9</v>
      </c>
      <c r="B33" s="9">
        <v>2.9966684689709626</v>
      </c>
      <c r="C33" s="9">
        <v>0.33133153102903723</v>
      </c>
    </row>
    <row r="34" spans="1:3">
      <c r="A34" s="9">
        <v>10</v>
      </c>
      <c r="B34" s="9">
        <v>3.309066751005918</v>
      </c>
      <c r="C34" s="9">
        <v>0.58893324899408217</v>
      </c>
    </row>
    <row r="35" spans="1:3">
      <c r="A35" s="9">
        <v>11</v>
      </c>
      <c r="B35" s="9">
        <v>3.2694868781689106</v>
      </c>
      <c r="C35" s="9">
        <v>1.782513121831089</v>
      </c>
    </row>
    <row r="36" spans="1:3">
      <c r="A36" s="9">
        <v>12</v>
      </c>
      <c r="B36" s="9">
        <v>3.0602789788875824</v>
      </c>
      <c r="C36" s="9">
        <v>-0.88727897888758234</v>
      </c>
    </row>
    <row r="37" spans="1:3">
      <c r="A37" s="9">
        <v>13</v>
      </c>
      <c r="B37" s="9">
        <v>4.3833775851532755</v>
      </c>
      <c r="C37" s="9">
        <v>0.16762241484672469</v>
      </c>
    </row>
    <row r="38" spans="1:3">
      <c r="A38" s="9">
        <v>14</v>
      </c>
      <c r="B38" s="9">
        <v>3.8024015945814806</v>
      </c>
      <c r="C38" s="9">
        <v>0.10159840541851928</v>
      </c>
    </row>
    <row r="39" spans="1:3">
      <c r="A39" s="9">
        <v>15</v>
      </c>
      <c r="B39" s="9">
        <v>3.4433556052743377</v>
      </c>
      <c r="C39" s="9">
        <v>-0.38335560527433765</v>
      </c>
    </row>
    <row r="40" spans="1:3">
      <c r="A40" s="9">
        <v>16</v>
      </c>
      <c r="B40" s="9">
        <v>3.6341871350241974</v>
      </c>
      <c r="C40" s="9">
        <v>-5.9187135024197257E-2</v>
      </c>
    </row>
    <row r="41" spans="1:3">
      <c r="A41" s="9">
        <v>17</v>
      </c>
      <c r="B41" s="9">
        <v>4.4738458659235798</v>
      </c>
      <c r="C41" s="9">
        <v>1.8154134076420192E-2</v>
      </c>
    </row>
    <row r="42" spans="1:3">
      <c r="A42" s="9">
        <v>18</v>
      </c>
      <c r="B42" s="9">
        <v>3.5522002555761092</v>
      </c>
      <c r="C42" s="9">
        <v>0.47379974442389061</v>
      </c>
    </row>
    <row r="43" spans="1:3">
      <c r="A43" s="9">
        <v>19</v>
      </c>
      <c r="B43" s="9">
        <v>4.688708032753051</v>
      </c>
      <c r="C43" s="9">
        <v>-0.75470803275305087</v>
      </c>
    </row>
    <row r="44" spans="1:3">
      <c r="A44" s="9">
        <v>20</v>
      </c>
      <c r="B44" s="9">
        <v>3.5380645867057496</v>
      </c>
      <c r="C44" s="9">
        <v>0.39593541329425053</v>
      </c>
    </row>
    <row r="45" spans="1:3">
      <c r="A45" s="9">
        <v>21</v>
      </c>
      <c r="B45" s="9">
        <v>4.5812769493383154</v>
      </c>
      <c r="C45" s="9">
        <v>-4.727694933831561E-2</v>
      </c>
    </row>
    <row r="46" spans="1:3">
      <c r="A46" s="9">
        <v>22</v>
      </c>
      <c r="B46" s="9">
        <v>3.6765941416352774</v>
      </c>
      <c r="C46" s="9">
        <v>-3.459414163527752E-2</v>
      </c>
    </row>
    <row r="47" spans="1:3">
      <c r="A47" s="9">
        <v>23</v>
      </c>
      <c r="B47" s="9">
        <v>3.4560777072576618</v>
      </c>
      <c r="C47" s="9">
        <v>-0.30607770725766192</v>
      </c>
    </row>
    <row r="48" spans="1:3">
      <c r="A48" s="9">
        <v>24</v>
      </c>
      <c r="B48" s="9">
        <v>3.3217888529892421</v>
      </c>
      <c r="C48" s="9">
        <v>0.13321114701075798</v>
      </c>
    </row>
    <row r="49" spans="1:3">
      <c r="A49" s="9">
        <v>25</v>
      </c>
      <c r="B49" s="9">
        <v>6.1842617992371363</v>
      </c>
      <c r="C49" s="9">
        <v>0.31473820076286341</v>
      </c>
    </row>
    <row r="50" spans="1:3">
      <c r="A50" s="9">
        <v>26</v>
      </c>
      <c r="B50" s="9">
        <v>4.7961391161677867</v>
      </c>
      <c r="C50" s="9">
        <v>0.35686088383221293</v>
      </c>
    </row>
    <row r="51" spans="1:3">
      <c r="A51" s="9">
        <v>27</v>
      </c>
      <c r="B51" s="9">
        <v>5.4378984828821295</v>
      </c>
      <c r="C51" s="9">
        <v>0.14610151711787012</v>
      </c>
    </row>
    <row r="52" spans="1:3">
      <c r="A52" s="9">
        <v>28</v>
      </c>
      <c r="B52" s="9">
        <v>5.22586344982673</v>
      </c>
      <c r="C52" s="9">
        <v>-0.73786344982672958</v>
      </c>
    </row>
    <row r="53" spans="1:3">
      <c r="A53" s="9">
        <v>29</v>
      </c>
      <c r="B53" s="9">
        <v>5.3884236418358693</v>
      </c>
      <c r="C53" s="9">
        <v>-6.4423641835869461E-2</v>
      </c>
    </row>
    <row r="54" spans="1:3">
      <c r="A54" s="9">
        <v>30</v>
      </c>
      <c r="B54" s="9">
        <v>6.0287694416631759</v>
      </c>
      <c r="C54" s="9">
        <v>-0.9127694416631762</v>
      </c>
    </row>
    <row r="55" spans="1:3">
      <c r="A55" s="9">
        <v>31</v>
      </c>
      <c r="B55" s="9">
        <v>4.8442003903270114</v>
      </c>
      <c r="C55" s="9">
        <v>-0.67820039032701107</v>
      </c>
    </row>
    <row r="56" spans="1:3">
      <c r="A56" s="9">
        <v>32</v>
      </c>
      <c r="B56" s="9">
        <v>5.1452901372656781</v>
      </c>
      <c r="C56" s="9">
        <v>-1.9112901372656781</v>
      </c>
    </row>
    <row r="57" spans="1:3">
      <c r="A57" s="9">
        <v>33</v>
      </c>
      <c r="B57" s="9">
        <v>5.1608393730230739</v>
      </c>
      <c r="C57" s="9">
        <v>1.1771606269769261</v>
      </c>
    </row>
    <row r="58" spans="1:3">
      <c r="A58" s="9">
        <v>34</v>
      </c>
      <c r="B58" s="9">
        <v>6.2549401435889358</v>
      </c>
      <c r="C58" s="9">
        <v>-1.8509401435889359</v>
      </c>
    </row>
    <row r="59" spans="1:3">
      <c r="A59" s="9">
        <v>35</v>
      </c>
      <c r="B59" s="9">
        <v>4.9219465691139899</v>
      </c>
      <c r="C59" s="9">
        <v>0.74605343088601028</v>
      </c>
    </row>
    <row r="60" spans="1:3">
      <c r="A60" s="9">
        <v>36</v>
      </c>
      <c r="B60" s="9">
        <v>5.22586344982673</v>
      </c>
      <c r="C60" s="9">
        <v>-0.12686344982672981</v>
      </c>
    </row>
    <row r="61" spans="1:3">
      <c r="A61" s="9">
        <v>37</v>
      </c>
      <c r="B61" s="9">
        <v>6.7539292547126415</v>
      </c>
      <c r="C61" s="9">
        <v>-0.32192925471264111</v>
      </c>
    </row>
    <row r="62" spans="1:3">
      <c r="A62" s="9">
        <v>38</v>
      </c>
      <c r="B62" s="9">
        <v>7.2147520598863775</v>
      </c>
      <c r="C62" s="9">
        <v>1.8372479401136221</v>
      </c>
    </row>
    <row r="63" spans="1:3">
      <c r="A63" s="9">
        <v>39</v>
      </c>
      <c r="B63" s="9">
        <v>7.9229490702914109</v>
      </c>
      <c r="C63" s="9">
        <v>2.2140509297085895</v>
      </c>
    </row>
    <row r="64" spans="1:3">
      <c r="A64" s="9">
        <v>40</v>
      </c>
      <c r="B64" s="9">
        <v>6.5560298905276024</v>
      </c>
      <c r="C64" s="9">
        <v>-0.33002989052760245</v>
      </c>
    </row>
    <row r="65" spans="1:3">
      <c r="A65" s="9">
        <v>41</v>
      </c>
      <c r="B65" s="9">
        <v>6.974445689090258</v>
      </c>
      <c r="C65" s="9">
        <v>1.025554310909742</v>
      </c>
    </row>
    <row r="66" spans="1:3">
      <c r="A66" s="9">
        <v>42</v>
      </c>
      <c r="B66" s="9">
        <v>6.5744062600590709</v>
      </c>
      <c r="C66" s="9">
        <v>-0.25240626005907085</v>
      </c>
    </row>
    <row r="67" spans="1:3">
      <c r="A67" s="9">
        <v>43</v>
      </c>
      <c r="B67" s="9">
        <v>7.4041700227492013</v>
      </c>
      <c r="C67" s="9">
        <v>-0.161170022749201</v>
      </c>
    </row>
    <row r="68" spans="1:3">
      <c r="A68" s="9">
        <v>44</v>
      </c>
      <c r="B68" s="9">
        <v>7.5370453101305843</v>
      </c>
      <c r="C68" s="9">
        <v>-1.8520453101305847</v>
      </c>
    </row>
    <row r="69" spans="1:3">
      <c r="A69" s="9">
        <v>45</v>
      </c>
      <c r="B69" s="9">
        <v>8.1985946132634311</v>
      </c>
      <c r="C69" s="9">
        <v>-0.12659461326343191</v>
      </c>
    </row>
    <row r="70" spans="1:3">
      <c r="A70" s="9">
        <v>46</v>
      </c>
      <c r="B70" s="9">
        <v>6.5560298905276024</v>
      </c>
      <c r="C70" s="9">
        <v>5.5970109472397667E-2</v>
      </c>
    </row>
    <row r="71" spans="1:3">
      <c r="A71" s="9">
        <v>47</v>
      </c>
      <c r="B71" s="9">
        <v>6.974445689090258</v>
      </c>
      <c r="C71" s="9">
        <v>-3.1764456890902579</v>
      </c>
    </row>
    <row r="72" spans="1:3">
      <c r="A72" s="9">
        <v>48</v>
      </c>
      <c r="B72" s="9">
        <v>7.8847827643414403</v>
      </c>
      <c r="C72" s="9">
        <v>-1.8967827643414399</v>
      </c>
    </row>
    <row r="73" spans="1:3">
      <c r="A73" s="9">
        <v>49</v>
      </c>
      <c r="B73" s="9">
        <v>9.0099820064220939</v>
      </c>
      <c r="C73" s="9">
        <v>-0.36798200642209444</v>
      </c>
    </row>
    <row r="74" spans="1:3">
      <c r="A74" s="9">
        <v>50</v>
      </c>
      <c r="B74" s="9">
        <v>8.6820344886297427</v>
      </c>
      <c r="C74" s="9">
        <v>1.1579655113702572</v>
      </c>
    </row>
    <row r="75" spans="1:3">
      <c r="A75" s="9">
        <v>51</v>
      </c>
      <c r="B75" s="9">
        <v>8.6820344886297427</v>
      </c>
      <c r="C75" s="9">
        <v>3.3469655113702572</v>
      </c>
    </row>
    <row r="76" spans="1:3">
      <c r="A76" s="9">
        <v>52</v>
      </c>
      <c r="B76" s="9">
        <v>8.723027928353785</v>
      </c>
      <c r="C76" s="9">
        <v>-1.1710279283537854</v>
      </c>
    </row>
    <row r="77" spans="1:3">
      <c r="A77" s="9">
        <v>53</v>
      </c>
      <c r="B77" s="9">
        <v>8.3979075443355065</v>
      </c>
      <c r="C77" s="9">
        <v>0.67209245566449383</v>
      </c>
    </row>
    <row r="78" spans="1:3">
      <c r="A78" s="9">
        <v>54</v>
      </c>
      <c r="B78" s="9">
        <v>8.3258156330966706</v>
      </c>
      <c r="C78" s="9">
        <v>0.76218436690332858</v>
      </c>
    </row>
    <row r="79" spans="1:3">
      <c r="A79" s="9">
        <v>55</v>
      </c>
      <c r="B79" s="9">
        <v>9.3449973586496249</v>
      </c>
      <c r="C79" s="9">
        <v>1.3500026413503754</v>
      </c>
    </row>
    <row r="80" spans="1:3">
      <c r="A80" s="9">
        <v>56</v>
      </c>
      <c r="B80" s="9">
        <v>8.5194742966206025</v>
      </c>
      <c r="C80" s="9">
        <v>1.7895257033793968</v>
      </c>
    </row>
    <row r="81" spans="1:3">
      <c r="A81" s="9">
        <v>57</v>
      </c>
      <c r="B81" s="9">
        <v>9.7718945585344947</v>
      </c>
      <c r="C81" s="9">
        <v>-1.6894558534493953E-2</v>
      </c>
    </row>
    <row r="82" spans="1:3">
      <c r="A82" s="9">
        <v>58</v>
      </c>
      <c r="B82" s="9">
        <v>8.5194742966206025</v>
      </c>
      <c r="C82" s="9">
        <v>-1.3424742966206029</v>
      </c>
    </row>
    <row r="83" spans="1:3">
      <c r="A83" s="9">
        <v>59</v>
      </c>
      <c r="B83" s="9">
        <v>9.7930980618400358</v>
      </c>
      <c r="C83" s="9">
        <v>-1.7150980618400364</v>
      </c>
    </row>
    <row r="84" spans="1:3" ht="15" thickBot="1">
      <c r="A84" s="10">
        <v>60</v>
      </c>
      <c r="B84" s="10">
        <v>8.5604677363446466</v>
      </c>
      <c r="C84" s="10">
        <v>-0.20946773634464577</v>
      </c>
    </row>
  </sheetData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>
  <dimension ref="A1:E61"/>
  <sheetViews>
    <sheetView workbookViewId="0">
      <selection activeCell="G1" sqref="G1"/>
    </sheetView>
  </sheetViews>
  <sheetFormatPr defaultRowHeight="14.25"/>
  <cols>
    <col min="1" max="1" width="6.5" bestFit="1" customWidth="1"/>
    <col min="2" max="2" width="3.875" bestFit="1" customWidth="1"/>
    <col min="3" max="3" width="5.875" bestFit="1" customWidth="1"/>
    <col min="4" max="4" width="8.625" bestFit="1" customWidth="1"/>
    <col min="5" max="5" width="6.875" bestFit="1" customWidth="1"/>
  </cols>
  <sheetData>
    <row r="1" spans="1:5">
      <c r="A1" t="s">
        <v>0</v>
      </c>
      <c r="B1" t="s">
        <v>1</v>
      </c>
      <c r="C1" t="s">
        <v>2</v>
      </c>
      <c r="D1" t="s">
        <v>7</v>
      </c>
      <c r="E1" t="s">
        <v>13</v>
      </c>
    </row>
    <row r="2" spans="1:5">
      <c r="A2" t="s">
        <v>8</v>
      </c>
      <c r="B2">
        <v>1</v>
      </c>
      <c r="C2">
        <v>57.2</v>
      </c>
      <c r="D2">
        <v>3.7480000000000002</v>
      </c>
      <c r="E2">
        <v>0.25700000000000001</v>
      </c>
    </row>
    <row r="3" spans="1:5">
      <c r="A3" t="s">
        <v>8</v>
      </c>
      <c r="B3">
        <v>2</v>
      </c>
      <c r="C3">
        <v>58.7</v>
      </c>
      <c r="D3">
        <v>3.4769999999999999</v>
      </c>
      <c r="E3">
        <v>0.27060000000000001</v>
      </c>
    </row>
    <row r="4" spans="1:5">
      <c r="A4" t="s">
        <v>8</v>
      </c>
      <c r="B4">
        <v>3</v>
      </c>
      <c r="C4">
        <v>57.7</v>
      </c>
      <c r="D4">
        <v>3.55</v>
      </c>
      <c r="E4">
        <v>0.26150000000000001</v>
      </c>
    </row>
    <row r="5" spans="1:5">
      <c r="A5" t="s">
        <v>8</v>
      </c>
      <c r="B5">
        <v>4</v>
      </c>
      <c r="C5">
        <v>50.7</v>
      </c>
      <c r="D5">
        <v>2.0470000000000002</v>
      </c>
      <c r="E5">
        <v>0.2019</v>
      </c>
    </row>
    <row r="6" spans="1:5">
      <c r="A6" t="s">
        <v>8</v>
      </c>
      <c r="B6">
        <v>5</v>
      </c>
      <c r="C6">
        <v>50.2</v>
      </c>
      <c r="D6">
        <v>2.2730000000000001</v>
      </c>
      <c r="E6">
        <v>0.19789999999999999</v>
      </c>
    </row>
    <row r="7" spans="1:5">
      <c r="A7" t="s">
        <v>8</v>
      </c>
      <c r="B7">
        <v>6</v>
      </c>
      <c r="C7">
        <v>55.3</v>
      </c>
      <c r="D7">
        <v>2.0489999999999999</v>
      </c>
      <c r="E7">
        <v>0.2402</v>
      </c>
    </row>
    <row r="8" spans="1:5">
      <c r="A8" t="s">
        <v>8</v>
      </c>
      <c r="B8">
        <v>7</v>
      </c>
      <c r="C8">
        <v>56.1</v>
      </c>
      <c r="D8">
        <v>3.0859999999999999</v>
      </c>
      <c r="E8">
        <v>0.2472</v>
      </c>
    </row>
    <row r="9" spans="1:5">
      <c r="A9" t="s">
        <v>8</v>
      </c>
      <c r="B9">
        <v>8</v>
      </c>
      <c r="C9">
        <v>59</v>
      </c>
      <c r="D9">
        <v>2.6850000000000001</v>
      </c>
      <c r="E9">
        <v>0.27339999999999998</v>
      </c>
    </row>
    <row r="10" spans="1:5">
      <c r="A10" t="s">
        <v>8</v>
      </c>
      <c r="B10">
        <v>9</v>
      </c>
      <c r="C10">
        <v>57.5</v>
      </c>
      <c r="D10">
        <v>3.3279999999999998</v>
      </c>
      <c r="E10">
        <v>0.25969999999999999</v>
      </c>
    </row>
    <row r="11" spans="1:5">
      <c r="A11" t="s">
        <v>8</v>
      </c>
      <c r="B11">
        <v>10</v>
      </c>
      <c r="C11">
        <v>59.9</v>
      </c>
      <c r="D11">
        <v>3.8980000000000001</v>
      </c>
      <c r="E11">
        <v>0.28179999999999999</v>
      </c>
    </row>
    <row r="12" spans="1:5">
      <c r="A12" t="s">
        <v>8</v>
      </c>
      <c r="B12">
        <v>11</v>
      </c>
      <c r="C12">
        <v>59.6</v>
      </c>
      <c r="D12">
        <v>5.0519999999999996</v>
      </c>
      <c r="E12">
        <v>0.27900000000000003</v>
      </c>
    </row>
    <row r="13" spans="1:5">
      <c r="A13" t="s">
        <v>8</v>
      </c>
      <c r="B13">
        <v>12</v>
      </c>
      <c r="C13">
        <v>58</v>
      </c>
      <c r="D13">
        <v>2.173</v>
      </c>
      <c r="E13">
        <v>0.26419999999999999</v>
      </c>
    </row>
    <row r="14" spans="1:5">
      <c r="A14" t="s">
        <v>9</v>
      </c>
      <c r="B14">
        <v>13</v>
      </c>
      <c r="C14">
        <v>67.5</v>
      </c>
      <c r="D14">
        <v>4.5510000000000002</v>
      </c>
      <c r="E14">
        <v>0.35780000000000001</v>
      </c>
    </row>
    <row r="15" spans="1:5">
      <c r="A15" t="s">
        <v>9</v>
      </c>
      <c r="B15">
        <v>14</v>
      </c>
      <c r="C15">
        <v>63.5</v>
      </c>
      <c r="D15">
        <v>3.9039999999999999</v>
      </c>
      <c r="E15">
        <v>0.31669999999999998</v>
      </c>
    </row>
    <row r="16" spans="1:5">
      <c r="A16" t="s">
        <v>9</v>
      </c>
      <c r="B16">
        <v>15</v>
      </c>
      <c r="C16">
        <v>60.9</v>
      </c>
      <c r="D16">
        <v>3.06</v>
      </c>
      <c r="E16">
        <v>0.2913</v>
      </c>
    </row>
    <row r="17" spans="1:5">
      <c r="A17" t="s">
        <v>9</v>
      </c>
      <c r="B17">
        <v>16</v>
      </c>
      <c r="C17">
        <v>62.3</v>
      </c>
      <c r="D17">
        <v>3.5750000000000002</v>
      </c>
      <c r="E17">
        <v>0.30480000000000002</v>
      </c>
    </row>
    <row r="18" spans="1:5">
      <c r="A18" t="s">
        <v>9</v>
      </c>
      <c r="B18">
        <v>17</v>
      </c>
      <c r="C18">
        <v>68.099999999999994</v>
      </c>
      <c r="D18">
        <v>4.492</v>
      </c>
      <c r="E18">
        <v>0.36420000000000002</v>
      </c>
    </row>
    <row r="19" spans="1:5">
      <c r="A19" t="s">
        <v>9</v>
      </c>
      <c r="B19">
        <v>18</v>
      </c>
      <c r="C19">
        <v>61.7</v>
      </c>
      <c r="D19">
        <v>4.0259999999999998</v>
      </c>
      <c r="E19">
        <v>0.29899999999999999</v>
      </c>
    </row>
    <row r="20" spans="1:5">
      <c r="A20" t="s">
        <v>9</v>
      </c>
      <c r="B20">
        <v>19</v>
      </c>
      <c r="C20">
        <v>69.5</v>
      </c>
      <c r="D20">
        <v>3.9340000000000002</v>
      </c>
      <c r="E20">
        <v>0.37940000000000002</v>
      </c>
    </row>
    <row r="21" spans="1:5">
      <c r="A21" t="s">
        <v>9</v>
      </c>
      <c r="B21">
        <v>20</v>
      </c>
      <c r="C21">
        <v>61.6</v>
      </c>
      <c r="D21">
        <v>3.9340000000000002</v>
      </c>
      <c r="E21">
        <v>0.29799999999999999</v>
      </c>
    </row>
    <row r="22" spans="1:5">
      <c r="A22" t="s">
        <v>9</v>
      </c>
      <c r="B22">
        <v>21</v>
      </c>
      <c r="C22">
        <v>68.8</v>
      </c>
      <c r="D22">
        <v>4.5339999999999998</v>
      </c>
      <c r="E22">
        <v>0.37180000000000002</v>
      </c>
    </row>
    <row r="23" spans="1:5">
      <c r="A23" t="s">
        <v>9</v>
      </c>
      <c r="B23">
        <v>22</v>
      </c>
      <c r="C23">
        <v>62.6</v>
      </c>
      <c r="D23">
        <v>3.6419999999999999</v>
      </c>
      <c r="E23">
        <v>0.30780000000000002</v>
      </c>
    </row>
    <row r="24" spans="1:5">
      <c r="A24" t="s">
        <v>9</v>
      </c>
      <c r="B24">
        <v>23</v>
      </c>
      <c r="C24">
        <v>61</v>
      </c>
      <c r="D24">
        <v>3.15</v>
      </c>
      <c r="E24">
        <v>0.29220000000000002</v>
      </c>
    </row>
    <row r="25" spans="1:5">
      <c r="A25" t="s">
        <v>8</v>
      </c>
      <c r="B25">
        <v>24</v>
      </c>
      <c r="C25">
        <v>60</v>
      </c>
      <c r="D25">
        <v>3.4550000000000001</v>
      </c>
      <c r="E25">
        <v>0.28270000000000001</v>
      </c>
    </row>
    <row r="26" spans="1:5">
      <c r="A26" t="s">
        <v>10</v>
      </c>
      <c r="B26">
        <v>25</v>
      </c>
      <c r="C26">
        <v>78.599999999999994</v>
      </c>
      <c r="D26">
        <v>6.4989999999999997</v>
      </c>
      <c r="E26">
        <v>0.48520000000000002</v>
      </c>
    </row>
    <row r="27" spans="1:5">
      <c r="A27" t="s">
        <v>10</v>
      </c>
      <c r="B27">
        <v>26</v>
      </c>
      <c r="C27">
        <v>70.2</v>
      </c>
      <c r="D27">
        <v>5.1529999999999996</v>
      </c>
      <c r="E27">
        <v>0.38700000000000001</v>
      </c>
    </row>
    <row r="28" spans="1:5">
      <c r="A28" t="s">
        <v>10</v>
      </c>
      <c r="B28">
        <v>27</v>
      </c>
      <c r="C28">
        <v>74.2</v>
      </c>
      <c r="D28">
        <v>5.5839999999999996</v>
      </c>
      <c r="E28">
        <v>0.43240000000000001</v>
      </c>
    </row>
    <row r="29" spans="1:5">
      <c r="A29" t="s">
        <v>10</v>
      </c>
      <c r="B29">
        <v>28</v>
      </c>
      <c r="C29">
        <v>72.900000000000006</v>
      </c>
      <c r="D29">
        <v>4.4880000000000004</v>
      </c>
      <c r="E29">
        <v>0.41739999999999999</v>
      </c>
    </row>
    <row r="30" spans="1:5">
      <c r="A30" t="s">
        <v>10</v>
      </c>
      <c r="B30">
        <v>29</v>
      </c>
      <c r="C30">
        <v>73.900000000000006</v>
      </c>
      <c r="D30">
        <v>5.3239999999999998</v>
      </c>
      <c r="E30">
        <v>0.4289</v>
      </c>
    </row>
    <row r="31" spans="1:5">
      <c r="A31" t="s">
        <v>10</v>
      </c>
      <c r="B31">
        <v>30</v>
      </c>
      <c r="C31">
        <v>77.7</v>
      </c>
      <c r="D31">
        <v>5.1159999999999997</v>
      </c>
      <c r="E31">
        <v>0.47420000000000001</v>
      </c>
    </row>
    <row r="32" spans="1:5">
      <c r="A32" t="s">
        <v>10</v>
      </c>
      <c r="B32">
        <v>31</v>
      </c>
      <c r="C32">
        <v>70.5</v>
      </c>
      <c r="D32">
        <v>4.1660000000000004</v>
      </c>
      <c r="E32">
        <v>0.39040000000000002</v>
      </c>
    </row>
    <row r="33" spans="1:5">
      <c r="A33" t="s">
        <v>10</v>
      </c>
      <c r="B33">
        <v>32</v>
      </c>
      <c r="C33">
        <v>72.400000000000006</v>
      </c>
      <c r="D33">
        <v>3.234</v>
      </c>
      <c r="E33">
        <v>0.41170000000000001</v>
      </c>
    </row>
    <row r="34" spans="1:5">
      <c r="A34" t="s">
        <v>10</v>
      </c>
      <c r="B34">
        <v>33</v>
      </c>
      <c r="C34">
        <v>72.5</v>
      </c>
      <c r="D34">
        <v>6.3380000000000001</v>
      </c>
      <c r="E34">
        <v>0.4128</v>
      </c>
    </row>
    <row r="35" spans="1:5">
      <c r="A35" t="s">
        <v>10</v>
      </c>
      <c r="B35">
        <v>34</v>
      </c>
      <c r="C35">
        <v>79</v>
      </c>
      <c r="D35">
        <v>4.4039999999999999</v>
      </c>
      <c r="E35">
        <v>0.49020000000000002</v>
      </c>
    </row>
    <row r="36" spans="1:5">
      <c r="A36" t="s">
        <v>10</v>
      </c>
      <c r="B36">
        <v>35</v>
      </c>
      <c r="C36">
        <v>71</v>
      </c>
      <c r="D36">
        <v>5.6680000000000001</v>
      </c>
      <c r="E36">
        <v>0.39589999999999997</v>
      </c>
    </row>
    <row r="37" spans="1:5">
      <c r="A37" t="s">
        <v>10</v>
      </c>
      <c r="B37">
        <v>36</v>
      </c>
      <c r="C37">
        <v>72.900000000000006</v>
      </c>
      <c r="D37">
        <v>5.0990000000000002</v>
      </c>
      <c r="E37">
        <v>0.41739999999999999</v>
      </c>
    </row>
    <row r="38" spans="1:5">
      <c r="A38" t="s">
        <v>11</v>
      </c>
      <c r="B38">
        <v>37</v>
      </c>
      <c r="C38">
        <v>81.8</v>
      </c>
      <c r="D38">
        <v>6.4320000000000004</v>
      </c>
      <c r="E38">
        <v>0.52549999999999997</v>
      </c>
    </row>
    <row r="39" spans="1:5">
      <c r="A39" t="s">
        <v>11</v>
      </c>
      <c r="B39">
        <v>38</v>
      </c>
      <c r="C39">
        <v>84.3</v>
      </c>
      <c r="D39">
        <v>9.0519999999999996</v>
      </c>
      <c r="E39">
        <v>0.55810000000000004</v>
      </c>
    </row>
    <row r="40" spans="1:5">
      <c r="A40" t="s">
        <v>11</v>
      </c>
      <c r="B40">
        <v>39</v>
      </c>
      <c r="C40">
        <v>88</v>
      </c>
      <c r="D40">
        <v>10.137</v>
      </c>
      <c r="E40">
        <v>0.60819999999999996</v>
      </c>
    </row>
    <row r="41" spans="1:5">
      <c r="A41" t="s">
        <v>11</v>
      </c>
      <c r="B41">
        <v>40</v>
      </c>
      <c r="C41">
        <v>80.7</v>
      </c>
      <c r="D41">
        <v>6.226</v>
      </c>
      <c r="E41">
        <v>0.51149999999999995</v>
      </c>
    </row>
    <row r="42" spans="1:5">
      <c r="A42" t="s">
        <v>11</v>
      </c>
      <c r="B42">
        <v>41</v>
      </c>
      <c r="C42">
        <v>83</v>
      </c>
      <c r="D42">
        <v>8</v>
      </c>
      <c r="E42">
        <v>0.54110000000000003</v>
      </c>
    </row>
    <row r="43" spans="1:5">
      <c r="A43" t="s">
        <v>11</v>
      </c>
      <c r="B43">
        <v>42</v>
      </c>
      <c r="C43">
        <v>80.8</v>
      </c>
      <c r="D43">
        <v>6.3220000000000001</v>
      </c>
      <c r="E43">
        <v>0.51280000000000003</v>
      </c>
    </row>
    <row r="44" spans="1:5">
      <c r="A44" t="s">
        <v>11</v>
      </c>
      <c r="B44">
        <v>43</v>
      </c>
      <c r="C44">
        <v>85.3</v>
      </c>
      <c r="D44">
        <v>7.2430000000000003</v>
      </c>
      <c r="E44">
        <v>0.57150000000000001</v>
      </c>
    </row>
    <row r="45" spans="1:5">
      <c r="A45" t="s">
        <v>11</v>
      </c>
      <c r="B45">
        <v>44</v>
      </c>
      <c r="C45">
        <v>86</v>
      </c>
      <c r="D45">
        <v>5.6849999999999996</v>
      </c>
      <c r="E45">
        <v>0.58089999999999997</v>
      </c>
    </row>
    <row r="46" spans="1:5">
      <c r="A46" t="s">
        <v>11</v>
      </c>
      <c r="B46">
        <v>45</v>
      </c>
      <c r="C46">
        <v>89.4</v>
      </c>
      <c r="D46">
        <v>8.0719999999999992</v>
      </c>
      <c r="E46">
        <v>0.62770000000000004</v>
      </c>
    </row>
    <row r="47" spans="1:5">
      <c r="A47" t="s">
        <v>11</v>
      </c>
      <c r="B47">
        <v>46</v>
      </c>
      <c r="C47">
        <v>80.7</v>
      </c>
      <c r="D47">
        <v>6.6120000000000001</v>
      </c>
      <c r="E47">
        <v>0.51149999999999995</v>
      </c>
    </row>
    <row r="48" spans="1:5">
      <c r="A48" t="s">
        <v>11</v>
      </c>
      <c r="B48">
        <v>47</v>
      </c>
      <c r="C48">
        <v>83</v>
      </c>
      <c r="D48">
        <v>3.798</v>
      </c>
      <c r="E48">
        <v>0.54110000000000003</v>
      </c>
    </row>
    <row r="49" spans="1:5">
      <c r="A49" t="s">
        <v>11</v>
      </c>
      <c r="B49">
        <v>48</v>
      </c>
      <c r="C49">
        <v>87.8</v>
      </c>
      <c r="D49">
        <v>5.9880000000000004</v>
      </c>
      <c r="E49">
        <v>0.60550000000000004</v>
      </c>
    </row>
    <row r="50" spans="1:5">
      <c r="A50" t="s">
        <v>12</v>
      </c>
      <c r="B50">
        <v>49</v>
      </c>
      <c r="C50">
        <v>93.4</v>
      </c>
      <c r="D50">
        <v>8.6419999999999995</v>
      </c>
      <c r="E50">
        <v>0.68510000000000004</v>
      </c>
    </row>
    <row r="51" spans="1:5">
      <c r="A51" t="s">
        <v>12</v>
      </c>
      <c r="B51">
        <v>50</v>
      </c>
      <c r="C51">
        <v>91.8</v>
      </c>
      <c r="D51">
        <v>9.84</v>
      </c>
      <c r="E51">
        <v>0.66190000000000004</v>
      </c>
    </row>
    <row r="52" spans="1:5">
      <c r="A52" t="s">
        <v>12</v>
      </c>
      <c r="B52">
        <v>51</v>
      </c>
      <c r="C52">
        <v>91.8</v>
      </c>
      <c r="D52">
        <v>12.029</v>
      </c>
      <c r="E52">
        <v>0.66190000000000004</v>
      </c>
    </row>
    <row r="53" spans="1:5">
      <c r="A53" t="s">
        <v>12</v>
      </c>
      <c r="B53">
        <v>52</v>
      </c>
      <c r="C53">
        <v>92</v>
      </c>
      <c r="D53">
        <v>7.5519999999999996</v>
      </c>
      <c r="E53">
        <v>0.66479999999999995</v>
      </c>
    </row>
    <row r="54" spans="1:5">
      <c r="A54" t="s">
        <v>12</v>
      </c>
      <c r="B54">
        <v>53</v>
      </c>
      <c r="C54">
        <v>90.4</v>
      </c>
      <c r="D54">
        <v>9.07</v>
      </c>
      <c r="E54">
        <v>0.64180000000000004</v>
      </c>
    </row>
    <row r="55" spans="1:5">
      <c r="A55" t="s">
        <v>12</v>
      </c>
      <c r="B55">
        <v>54</v>
      </c>
      <c r="C55">
        <v>90.04</v>
      </c>
      <c r="D55">
        <v>9.0879999999999992</v>
      </c>
      <c r="E55">
        <v>0.63670000000000004</v>
      </c>
    </row>
    <row r="56" spans="1:5">
      <c r="A56" t="s">
        <v>12</v>
      </c>
      <c r="B56">
        <v>55</v>
      </c>
      <c r="C56">
        <v>95</v>
      </c>
      <c r="D56">
        <v>10.695</v>
      </c>
      <c r="E56">
        <v>0.70879999999999999</v>
      </c>
    </row>
    <row r="57" spans="1:5">
      <c r="A57" t="s">
        <v>12</v>
      </c>
      <c r="B57">
        <v>56</v>
      </c>
      <c r="C57">
        <v>91</v>
      </c>
      <c r="D57">
        <v>10.308999999999999</v>
      </c>
      <c r="E57">
        <v>0.65039999999999998</v>
      </c>
    </row>
    <row r="58" spans="1:5">
      <c r="A58" t="s">
        <v>12</v>
      </c>
      <c r="B58">
        <v>57</v>
      </c>
      <c r="C58">
        <v>97</v>
      </c>
      <c r="D58">
        <v>9.7550000000000008</v>
      </c>
      <c r="E58">
        <v>0.73899999999999999</v>
      </c>
    </row>
    <row r="59" spans="1:5">
      <c r="A59" t="s">
        <v>12</v>
      </c>
      <c r="B59">
        <v>58</v>
      </c>
      <c r="C59">
        <v>91</v>
      </c>
      <c r="D59">
        <v>7.1769999999999996</v>
      </c>
      <c r="E59">
        <v>0.65039999999999998</v>
      </c>
    </row>
    <row r="60" spans="1:5">
      <c r="A60" t="s">
        <v>12</v>
      </c>
      <c r="B60">
        <v>59</v>
      </c>
      <c r="C60">
        <v>97.1</v>
      </c>
      <c r="D60">
        <v>8.0779999999999994</v>
      </c>
      <c r="E60">
        <v>0.74050000000000005</v>
      </c>
    </row>
    <row r="61" spans="1:5">
      <c r="A61" t="s">
        <v>12</v>
      </c>
      <c r="B61">
        <v>60</v>
      </c>
      <c r="C61">
        <v>91.2</v>
      </c>
      <c r="D61">
        <v>8.3510000000000009</v>
      </c>
      <c r="E61">
        <v>0.65329999999999999</v>
      </c>
    </row>
  </sheetData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>
  <dimension ref="A1:B61"/>
  <sheetViews>
    <sheetView workbookViewId="0"/>
  </sheetViews>
  <sheetFormatPr defaultRowHeight="14.25"/>
  <sheetData>
    <row r="1" spans="1:2">
      <c r="A1" t="s">
        <v>2</v>
      </c>
      <c r="B1" t="s">
        <v>58</v>
      </c>
    </row>
    <row r="2" spans="1:2">
      <c r="A2">
        <v>57.2</v>
      </c>
      <c r="B2">
        <v>0.72377008317345948</v>
      </c>
    </row>
    <row r="3" spans="1:2">
      <c r="A3">
        <v>58.7</v>
      </c>
      <c r="B3">
        <v>0.29940261162162851</v>
      </c>
    </row>
    <row r="4" spans="1:2">
      <c r="A4">
        <v>57.7</v>
      </c>
      <c r="B4">
        <v>0.48410140753019743</v>
      </c>
    </row>
    <row r="5" spans="1:2">
      <c r="A5">
        <v>50.7</v>
      </c>
      <c r="B5">
        <v>-0.12084211895010029</v>
      </c>
    </row>
    <row r="6" spans="1:2">
      <c r="A6">
        <v>50.2</v>
      </c>
      <c r="B6">
        <v>0.13797439813408</v>
      </c>
    </row>
    <row r="7" spans="1:2">
      <c r="A7">
        <v>55.3</v>
      </c>
      <c r="B7">
        <v>-0.61511295423121626</v>
      </c>
    </row>
    <row r="8" spans="1:2">
      <c r="A8">
        <v>56.1</v>
      </c>
      <c r="B8">
        <v>0.24424949895448639</v>
      </c>
    </row>
    <row r="9" spans="1:2">
      <c r="A9">
        <v>59</v>
      </c>
      <c r="B9">
        <v>-0.46247992150121803</v>
      </c>
    </row>
    <row r="10" spans="1:2">
      <c r="A10">
        <v>57.5</v>
      </c>
      <c r="B10">
        <v>0.30407505139907715</v>
      </c>
    </row>
    <row r="11" spans="1:2">
      <c r="A11">
        <v>59.9</v>
      </c>
      <c r="B11">
        <v>0.53998745192713538</v>
      </c>
    </row>
    <row r="12" spans="1:2">
      <c r="A12">
        <v>59.6</v>
      </c>
      <c r="B12">
        <v>1.6335215927826301</v>
      </c>
    </row>
    <row r="13" spans="1:2">
      <c r="A13">
        <v>58</v>
      </c>
      <c r="B13">
        <v>-0.81245482247876433</v>
      </c>
    </row>
    <row r="14" spans="1:2">
      <c r="A14">
        <v>67.5</v>
      </c>
      <c r="B14">
        <v>0.1538240467909166</v>
      </c>
    </row>
    <row r="15" spans="1:2">
      <c r="A15">
        <v>63.5</v>
      </c>
      <c r="B15">
        <v>9.3448795548978184E-2</v>
      </c>
    </row>
    <row r="16" spans="1:2">
      <c r="A16">
        <v>60.9</v>
      </c>
      <c r="B16">
        <v>-0.35079944917356642</v>
      </c>
    </row>
    <row r="17" spans="1:2">
      <c r="A17">
        <v>62.3</v>
      </c>
      <c r="B17">
        <v>-5.3870482139999024E-2</v>
      </c>
    </row>
    <row r="18" spans="1:2">
      <c r="A18">
        <v>68.099999999999994</v>
      </c>
      <c r="B18">
        <v>1.6857429785305661E-2</v>
      </c>
    </row>
    <row r="19" spans="1:2">
      <c r="A19">
        <v>61.7</v>
      </c>
      <c r="B19">
        <v>0.43444528283652439</v>
      </c>
    </row>
    <row r="20" spans="1:2">
      <c r="A20">
        <v>69.5</v>
      </c>
      <c r="B20">
        <v>-0.69124623766376614</v>
      </c>
    </row>
    <row r="21" spans="1:2">
      <c r="A21">
        <v>61.6</v>
      </c>
      <c r="B21">
        <v>0.36316767211387285</v>
      </c>
    </row>
    <row r="22" spans="1:2">
      <c r="A22">
        <v>68.8</v>
      </c>
      <c r="B22">
        <v>-4.3151355591734435E-2</v>
      </c>
    </row>
    <row r="23" spans="1:2">
      <c r="A23">
        <v>62.6</v>
      </c>
      <c r="B23">
        <v>-3.1332831448775293E-2</v>
      </c>
    </row>
    <row r="24" spans="1:2">
      <c r="A24">
        <v>61</v>
      </c>
      <c r="B24">
        <v>-0.27997992078203704</v>
      </c>
    </row>
    <row r="25" spans="1:2">
      <c r="A25">
        <v>60</v>
      </c>
      <c r="B25">
        <v>0.12249121534214132</v>
      </c>
    </row>
    <row r="26" spans="1:2">
      <c r="A26">
        <v>78.599999999999994</v>
      </c>
      <c r="B26">
        <v>0.28822540274224051</v>
      </c>
    </row>
    <row r="27" spans="1:2">
      <c r="A27">
        <v>70.2</v>
      </c>
      <c r="B27">
        <v>0.32707078442142345</v>
      </c>
    </row>
    <row r="28" spans="1:2">
      <c r="A28">
        <v>74.2</v>
      </c>
      <c r="B28">
        <v>0.13385165715397745</v>
      </c>
    </row>
    <row r="29" spans="1:2">
      <c r="A29">
        <v>72.900000000000006</v>
      </c>
      <c r="B29">
        <v>-0.67594628780427557</v>
      </c>
    </row>
    <row r="30" spans="1:2">
      <c r="A30">
        <v>73.900000000000006</v>
      </c>
      <c r="B30">
        <v>-5.9001004248570625E-2</v>
      </c>
    </row>
    <row r="31" spans="1:2">
      <c r="A31">
        <v>77.7</v>
      </c>
      <c r="B31">
        <v>-0.83627510369713198</v>
      </c>
    </row>
    <row r="32" spans="1:2">
      <c r="A32">
        <v>70.5</v>
      </c>
      <c r="B32">
        <v>-0.62115964100203225</v>
      </c>
    </row>
    <row r="33" spans="1:2">
      <c r="A33">
        <v>72.400000000000006</v>
      </c>
      <c r="B33">
        <v>-1.7509739024824249</v>
      </c>
    </row>
    <row r="34" spans="1:2">
      <c r="A34">
        <v>72.5</v>
      </c>
      <c r="B34">
        <v>1.0786006568609032</v>
      </c>
    </row>
    <row r="35" spans="1:2">
      <c r="A35">
        <v>79</v>
      </c>
      <c r="B35">
        <v>-1.695912406281507</v>
      </c>
    </row>
    <row r="36" spans="1:2">
      <c r="A36">
        <v>71</v>
      </c>
      <c r="B36">
        <v>0.68364207096713348</v>
      </c>
    </row>
    <row r="37" spans="1:2">
      <c r="A37">
        <v>72.900000000000006</v>
      </c>
      <c r="B37">
        <v>-0.11616967917265088</v>
      </c>
    </row>
    <row r="38" spans="1:2">
      <c r="A38">
        <v>81.8</v>
      </c>
      <c r="B38">
        <v>-0.2951882541753017</v>
      </c>
    </row>
    <row r="39" spans="1:2">
      <c r="A39">
        <v>84.3</v>
      </c>
      <c r="B39">
        <v>1.6829028680776299</v>
      </c>
    </row>
    <row r="40" spans="1:2">
      <c r="A40">
        <v>88</v>
      </c>
      <c r="B40">
        <v>2.0280220963452784</v>
      </c>
    </row>
    <row r="41" spans="1:2">
      <c r="A41">
        <v>80.7</v>
      </c>
      <c r="B41">
        <v>-0.3025175714732608</v>
      </c>
    </row>
    <row r="42" spans="1:2">
      <c r="A42">
        <v>83</v>
      </c>
      <c r="B42">
        <v>0.93934362819968065</v>
      </c>
    </row>
    <row r="43" spans="1:2">
      <c r="A43">
        <v>80.8</v>
      </c>
      <c r="B43">
        <v>-0.23142319368305819</v>
      </c>
    </row>
    <row r="44" spans="1:2">
      <c r="A44">
        <v>85.3</v>
      </c>
      <c r="B44">
        <v>-0.14796059295254835</v>
      </c>
    </row>
    <row r="45" spans="1:2">
      <c r="A45">
        <v>86</v>
      </c>
      <c r="B45">
        <v>-1.6971034203424258</v>
      </c>
    </row>
    <row r="46" spans="1:2">
      <c r="A46">
        <v>89.4</v>
      </c>
      <c r="B46">
        <v>-0.11644452857132533</v>
      </c>
    </row>
    <row r="47" spans="1:2">
      <c r="A47">
        <v>80.7</v>
      </c>
      <c r="B47">
        <v>5.1121988153265074E-2</v>
      </c>
    </row>
    <row r="48" spans="1:2">
      <c r="A48">
        <v>83</v>
      </c>
      <c r="B48">
        <v>-2.9103802825533274</v>
      </c>
    </row>
    <row r="49" spans="1:2">
      <c r="A49">
        <v>87.8</v>
      </c>
      <c r="B49">
        <v>-1.7381475972109963</v>
      </c>
    </row>
    <row r="50" spans="1:2">
      <c r="A50">
        <v>93.4</v>
      </c>
      <c r="B50">
        <v>-0.33778991096968969</v>
      </c>
    </row>
    <row r="51" spans="1:2">
      <c r="A51">
        <v>91.8</v>
      </c>
      <c r="B51">
        <v>1.0602773636160052</v>
      </c>
    </row>
    <row r="52" spans="1:2">
      <c r="A52">
        <v>91.8</v>
      </c>
      <c r="B52">
        <v>3.0657618092700591</v>
      </c>
    </row>
    <row r="53" spans="1:2">
      <c r="A53">
        <v>92</v>
      </c>
      <c r="B53">
        <v>-1.0734701347523317</v>
      </c>
    </row>
    <row r="54" spans="1:2">
      <c r="A54">
        <v>90.4</v>
      </c>
      <c r="B54">
        <v>0.6152045706974405</v>
      </c>
    </row>
    <row r="55" spans="1:2">
      <c r="A55">
        <v>90.04</v>
      </c>
      <c r="B55">
        <v>0.69775100676570434</v>
      </c>
    </row>
    <row r="56" spans="1:2">
      <c r="A56">
        <v>95</v>
      </c>
      <c r="B56">
        <v>1.2360893623007991</v>
      </c>
    </row>
    <row r="57" spans="1:2">
      <c r="A57">
        <v>91</v>
      </c>
      <c r="B57">
        <v>1.6389269642898754</v>
      </c>
    </row>
    <row r="58" spans="1:2">
      <c r="A58">
        <v>97</v>
      </c>
      <c r="B58">
        <v>-1.6216114521734108E-2</v>
      </c>
    </row>
    <row r="59" spans="1:2">
      <c r="A59">
        <v>91</v>
      </c>
      <c r="B59">
        <v>-1.2305007578611054</v>
      </c>
    </row>
    <row r="60" spans="1:2">
      <c r="A60">
        <v>97.1</v>
      </c>
      <c r="B60">
        <v>-1.5720469439460001</v>
      </c>
    </row>
    <row r="61" spans="1:2">
      <c r="A61">
        <v>91.2</v>
      </c>
      <c r="B61">
        <v>-0.19248619553764934</v>
      </c>
    </row>
  </sheetData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D61"/>
  <sheetViews>
    <sheetView workbookViewId="0"/>
  </sheetViews>
  <sheetFormatPr defaultRowHeight="14.25"/>
  <cols>
    <col min="1" max="1" width="6.5" bestFit="1" customWidth="1"/>
    <col min="2" max="2" width="3.875" bestFit="1" customWidth="1"/>
    <col min="3" max="3" width="5.875" bestFit="1" customWidth="1"/>
    <col min="4" max="4" width="8.625" bestFit="1" customWidth="1"/>
  </cols>
  <sheetData>
    <row r="1" spans="1:4">
      <c r="A1" t="s">
        <v>0</v>
      </c>
      <c r="B1" t="s">
        <v>1</v>
      </c>
      <c r="C1" t="s">
        <v>2</v>
      </c>
      <c r="D1" t="s">
        <v>7</v>
      </c>
    </row>
    <row r="2" spans="1:4">
      <c r="A2" t="s">
        <v>8</v>
      </c>
      <c r="B2">
        <v>1</v>
      </c>
      <c r="C2">
        <v>57.2</v>
      </c>
      <c r="D2">
        <v>3.7480000000000002</v>
      </c>
    </row>
    <row r="3" spans="1:4">
      <c r="A3" t="s">
        <v>8</v>
      </c>
      <c r="B3">
        <v>2</v>
      </c>
      <c r="C3">
        <v>58.7</v>
      </c>
      <c r="D3">
        <v>3.4769999999999999</v>
      </c>
    </row>
    <row r="4" spans="1:4">
      <c r="A4" t="s">
        <v>8</v>
      </c>
      <c r="B4">
        <v>3</v>
      </c>
      <c r="C4">
        <v>57.7</v>
      </c>
      <c r="D4">
        <v>3.55</v>
      </c>
    </row>
    <row r="5" spans="1:4">
      <c r="A5" t="s">
        <v>8</v>
      </c>
      <c r="B5">
        <v>4</v>
      </c>
      <c r="C5">
        <v>50.7</v>
      </c>
      <c r="D5">
        <v>2.0470000000000002</v>
      </c>
    </row>
    <row r="6" spans="1:4">
      <c r="A6" t="s">
        <v>8</v>
      </c>
      <c r="B6">
        <v>5</v>
      </c>
      <c r="C6">
        <v>50.2</v>
      </c>
      <c r="D6">
        <v>2.2730000000000001</v>
      </c>
    </row>
    <row r="7" spans="1:4">
      <c r="A7" t="s">
        <v>8</v>
      </c>
      <c r="B7">
        <v>6</v>
      </c>
      <c r="C7">
        <v>55.3</v>
      </c>
      <c r="D7">
        <v>2.0489999999999999</v>
      </c>
    </row>
    <row r="8" spans="1:4">
      <c r="A8" t="s">
        <v>8</v>
      </c>
      <c r="B8">
        <v>7</v>
      </c>
      <c r="C8">
        <v>56.1</v>
      </c>
      <c r="D8">
        <v>3.0859999999999999</v>
      </c>
    </row>
    <row r="9" spans="1:4">
      <c r="A9" t="s">
        <v>8</v>
      </c>
      <c r="B9">
        <v>8</v>
      </c>
      <c r="C9">
        <v>59</v>
      </c>
      <c r="D9">
        <v>2.6850000000000001</v>
      </c>
    </row>
    <row r="10" spans="1:4">
      <c r="A10" t="s">
        <v>8</v>
      </c>
      <c r="B10">
        <v>9</v>
      </c>
      <c r="C10">
        <v>57.5</v>
      </c>
      <c r="D10">
        <v>3.3279999999999998</v>
      </c>
    </row>
    <row r="11" spans="1:4">
      <c r="A11" t="s">
        <v>8</v>
      </c>
      <c r="B11">
        <v>10</v>
      </c>
      <c r="C11">
        <v>59.9</v>
      </c>
      <c r="D11">
        <v>3.8980000000000001</v>
      </c>
    </row>
    <row r="12" spans="1:4">
      <c r="A12" t="s">
        <v>8</v>
      </c>
      <c r="B12">
        <v>11</v>
      </c>
      <c r="C12">
        <v>59.6</v>
      </c>
      <c r="D12">
        <v>5.0519999999999996</v>
      </c>
    </row>
    <row r="13" spans="1:4">
      <c r="A13" t="s">
        <v>8</v>
      </c>
      <c r="B13">
        <v>12</v>
      </c>
      <c r="C13">
        <v>58</v>
      </c>
      <c r="D13">
        <v>2.173</v>
      </c>
    </row>
    <row r="14" spans="1:4">
      <c r="A14" t="s">
        <v>9</v>
      </c>
      <c r="B14">
        <v>13</v>
      </c>
      <c r="C14">
        <v>67.5</v>
      </c>
      <c r="D14">
        <v>4.5510000000000002</v>
      </c>
    </row>
    <row r="15" spans="1:4">
      <c r="A15" t="s">
        <v>9</v>
      </c>
      <c r="B15">
        <v>14</v>
      </c>
      <c r="C15">
        <v>63.5</v>
      </c>
      <c r="D15">
        <v>3.9039999999999999</v>
      </c>
    </row>
    <row r="16" spans="1:4">
      <c r="A16" t="s">
        <v>9</v>
      </c>
      <c r="B16">
        <v>15</v>
      </c>
      <c r="C16">
        <v>60.9</v>
      </c>
      <c r="D16">
        <v>3.06</v>
      </c>
    </row>
    <row r="17" spans="1:4">
      <c r="A17" t="s">
        <v>9</v>
      </c>
      <c r="B17">
        <v>16</v>
      </c>
      <c r="C17">
        <v>62.3</v>
      </c>
      <c r="D17">
        <v>3.5750000000000002</v>
      </c>
    </row>
    <row r="18" spans="1:4">
      <c r="A18" t="s">
        <v>9</v>
      </c>
      <c r="B18">
        <v>17</v>
      </c>
      <c r="C18">
        <v>68.099999999999994</v>
      </c>
      <c r="D18">
        <v>4.492</v>
      </c>
    </row>
    <row r="19" spans="1:4">
      <c r="A19" t="s">
        <v>9</v>
      </c>
      <c r="B19">
        <v>18</v>
      </c>
      <c r="C19">
        <v>61.7</v>
      </c>
      <c r="D19">
        <v>4.0259999999999998</v>
      </c>
    </row>
    <row r="20" spans="1:4">
      <c r="A20" t="s">
        <v>9</v>
      </c>
      <c r="B20">
        <v>19</v>
      </c>
      <c r="C20">
        <v>69.5</v>
      </c>
      <c r="D20">
        <v>3.9340000000000002</v>
      </c>
    </row>
    <row r="21" spans="1:4">
      <c r="A21" t="s">
        <v>9</v>
      </c>
      <c r="B21">
        <v>20</v>
      </c>
      <c r="C21">
        <v>61.6</v>
      </c>
      <c r="D21">
        <v>3.9340000000000002</v>
      </c>
    </row>
    <row r="22" spans="1:4">
      <c r="A22" t="s">
        <v>9</v>
      </c>
      <c r="B22">
        <v>21</v>
      </c>
      <c r="C22">
        <v>68.8</v>
      </c>
      <c r="D22">
        <v>4.5339999999999998</v>
      </c>
    </row>
    <row r="23" spans="1:4">
      <c r="A23" t="s">
        <v>9</v>
      </c>
      <c r="B23">
        <v>22</v>
      </c>
      <c r="C23">
        <v>62.6</v>
      </c>
      <c r="D23">
        <v>3.6419999999999999</v>
      </c>
    </row>
    <row r="24" spans="1:4">
      <c r="A24" t="s">
        <v>9</v>
      </c>
      <c r="B24">
        <v>23</v>
      </c>
      <c r="C24">
        <v>61</v>
      </c>
      <c r="D24">
        <v>3.15</v>
      </c>
    </row>
    <row r="25" spans="1:4">
      <c r="A25" t="s">
        <v>8</v>
      </c>
      <c r="B25">
        <v>24</v>
      </c>
      <c r="C25">
        <v>60</v>
      </c>
      <c r="D25">
        <v>3.4550000000000001</v>
      </c>
    </row>
    <row r="26" spans="1:4">
      <c r="A26" t="s">
        <v>10</v>
      </c>
      <c r="B26">
        <v>25</v>
      </c>
      <c r="C26">
        <v>78.599999999999994</v>
      </c>
      <c r="D26">
        <v>6.4989999999999997</v>
      </c>
    </row>
    <row r="27" spans="1:4">
      <c r="A27" t="s">
        <v>10</v>
      </c>
      <c r="B27">
        <v>26</v>
      </c>
      <c r="C27">
        <v>70.2</v>
      </c>
      <c r="D27">
        <v>5.1529999999999996</v>
      </c>
    </row>
    <row r="28" spans="1:4">
      <c r="A28" t="s">
        <v>10</v>
      </c>
      <c r="B28">
        <v>27</v>
      </c>
      <c r="C28">
        <v>74.2</v>
      </c>
      <c r="D28">
        <v>5.5839999999999996</v>
      </c>
    </row>
    <row r="29" spans="1:4">
      <c r="A29" t="s">
        <v>10</v>
      </c>
      <c r="B29">
        <v>28</v>
      </c>
      <c r="C29">
        <v>72.900000000000006</v>
      </c>
      <c r="D29">
        <v>4.4880000000000004</v>
      </c>
    </row>
    <row r="30" spans="1:4">
      <c r="A30" t="s">
        <v>10</v>
      </c>
      <c r="B30">
        <v>29</v>
      </c>
      <c r="C30">
        <v>73.900000000000006</v>
      </c>
      <c r="D30">
        <v>5.3239999999999998</v>
      </c>
    </row>
    <row r="31" spans="1:4">
      <c r="A31" t="s">
        <v>10</v>
      </c>
      <c r="B31">
        <v>30</v>
      </c>
      <c r="C31">
        <v>77.7</v>
      </c>
      <c r="D31">
        <v>5.1159999999999997</v>
      </c>
    </row>
    <row r="32" spans="1:4">
      <c r="A32" t="s">
        <v>10</v>
      </c>
      <c r="B32">
        <v>31</v>
      </c>
      <c r="C32">
        <v>70.5</v>
      </c>
      <c r="D32">
        <v>4.1660000000000004</v>
      </c>
    </row>
    <row r="33" spans="1:4">
      <c r="A33" t="s">
        <v>10</v>
      </c>
      <c r="B33">
        <v>32</v>
      </c>
      <c r="C33">
        <v>72.400000000000006</v>
      </c>
      <c r="D33">
        <v>3.234</v>
      </c>
    </row>
    <row r="34" spans="1:4">
      <c r="A34" t="s">
        <v>10</v>
      </c>
      <c r="B34">
        <v>33</v>
      </c>
      <c r="C34">
        <v>72.5</v>
      </c>
      <c r="D34">
        <v>6.3380000000000001</v>
      </c>
    </row>
    <row r="35" spans="1:4">
      <c r="A35" t="s">
        <v>10</v>
      </c>
      <c r="B35">
        <v>34</v>
      </c>
      <c r="C35">
        <v>79</v>
      </c>
      <c r="D35">
        <v>4.4039999999999999</v>
      </c>
    </row>
    <row r="36" spans="1:4">
      <c r="A36" t="s">
        <v>10</v>
      </c>
      <c r="B36">
        <v>35</v>
      </c>
      <c r="C36">
        <v>71</v>
      </c>
      <c r="D36">
        <v>5.6680000000000001</v>
      </c>
    </row>
    <row r="37" spans="1:4">
      <c r="A37" t="s">
        <v>10</v>
      </c>
      <c r="B37">
        <v>36</v>
      </c>
      <c r="C37">
        <v>72.900000000000006</v>
      </c>
      <c r="D37">
        <v>5.0990000000000002</v>
      </c>
    </row>
    <row r="38" spans="1:4">
      <c r="A38" t="s">
        <v>11</v>
      </c>
      <c r="B38">
        <v>37</v>
      </c>
      <c r="C38">
        <v>81.8</v>
      </c>
      <c r="D38">
        <v>6.4320000000000004</v>
      </c>
    </row>
    <row r="39" spans="1:4">
      <c r="A39" t="s">
        <v>11</v>
      </c>
      <c r="B39">
        <v>38</v>
      </c>
      <c r="C39">
        <v>84.3</v>
      </c>
      <c r="D39">
        <v>9.0519999999999996</v>
      </c>
    </row>
    <row r="40" spans="1:4">
      <c r="A40" t="s">
        <v>11</v>
      </c>
      <c r="B40">
        <v>39</v>
      </c>
      <c r="C40">
        <v>88</v>
      </c>
      <c r="D40">
        <v>10.137</v>
      </c>
    </row>
    <row r="41" spans="1:4">
      <c r="A41" t="s">
        <v>11</v>
      </c>
      <c r="B41">
        <v>40</v>
      </c>
      <c r="C41">
        <v>80.7</v>
      </c>
      <c r="D41">
        <v>6.226</v>
      </c>
    </row>
    <row r="42" spans="1:4">
      <c r="A42" t="s">
        <v>11</v>
      </c>
      <c r="B42">
        <v>41</v>
      </c>
      <c r="C42">
        <v>83</v>
      </c>
      <c r="D42">
        <v>8</v>
      </c>
    </row>
    <row r="43" spans="1:4">
      <c r="A43" t="s">
        <v>11</v>
      </c>
      <c r="B43">
        <v>42</v>
      </c>
      <c r="C43">
        <v>80.8</v>
      </c>
      <c r="D43">
        <v>6.3220000000000001</v>
      </c>
    </row>
    <row r="44" spans="1:4">
      <c r="A44" t="s">
        <v>11</v>
      </c>
      <c r="B44">
        <v>43</v>
      </c>
      <c r="C44">
        <v>85.3</v>
      </c>
      <c r="D44">
        <v>7.2430000000000003</v>
      </c>
    </row>
    <row r="45" spans="1:4">
      <c r="A45" t="s">
        <v>11</v>
      </c>
      <c r="B45">
        <v>44</v>
      </c>
      <c r="C45">
        <v>86</v>
      </c>
      <c r="D45">
        <v>5.6849999999999996</v>
      </c>
    </row>
    <row r="46" spans="1:4">
      <c r="A46" t="s">
        <v>11</v>
      </c>
      <c r="B46">
        <v>45</v>
      </c>
      <c r="C46">
        <v>89.4</v>
      </c>
      <c r="D46">
        <v>8.0719999999999992</v>
      </c>
    </row>
    <row r="47" spans="1:4">
      <c r="A47" t="s">
        <v>11</v>
      </c>
      <c r="B47">
        <v>46</v>
      </c>
      <c r="C47">
        <v>80.7</v>
      </c>
      <c r="D47">
        <v>6.6120000000000001</v>
      </c>
    </row>
    <row r="48" spans="1:4">
      <c r="A48" t="s">
        <v>11</v>
      </c>
      <c r="B48">
        <v>47</v>
      </c>
      <c r="C48">
        <v>83</v>
      </c>
      <c r="D48">
        <v>3.798</v>
      </c>
    </row>
    <row r="49" spans="1:4">
      <c r="A49" t="s">
        <v>11</v>
      </c>
      <c r="B49">
        <v>48</v>
      </c>
      <c r="C49">
        <v>87.8</v>
      </c>
      <c r="D49">
        <v>5.9880000000000004</v>
      </c>
    </row>
    <row r="50" spans="1:4">
      <c r="A50" t="s">
        <v>12</v>
      </c>
      <c r="B50">
        <v>49</v>
      </c>
      <c r="C50">
        <v>93.4</v>
      </c>
      <c r="D50">
        <v>8.6419999999999995</v>
      </c>
    </row>
    <row r="51" spans="1:4">
      <c r="A51" t="s">
        <v>12</v>
      </c>
      <c r="B51">
        <v>50</v>
      </c>
      <c r="C51">
        <v>91.8</v>
      </c>
      <c r="D51">
        <v>9.84</v>
      </c>
    </row>
    <row r="52" spans="1:4">
      <c r="A52" t="s">
        <v>12</v>
      </c>
      <c r="B52">
        <v>51</v>
      </c>
      <c r="C52">
        <v>91.8</v>
      </c>
      <c r="D52">
        <v>12.029</v>
      </c>
    </row>
    <row r="53" spans="1:4">
      <c r="A53" t="s">
        <v>12</v>
      </c>
      <c r="B53">
        <v>52</v>
      </c>
      <c r="C53">
        <v>92</v>
      </c>
      <c r="D53">
        <v>7.5519999999999996</v>
      </c>
    </row>
    <row r="54" spans="1:4">
      <c r="A54" t="s">
        <v>12</v>
      </c>
      <c r="B54">
        <v>53</v>
      </c>
      <c r="C54">
        <v>90.4</v>
      </c>
      <c r="D54">
        <v>9.07</v>
      </c>
    </row>
    <row r="55" spans="1:4">
      <c r="A55" t="s">
        <v>12</v>
      </c>
      <c r="B55">
        <v>54</v>
      </c>
      <c r="C55">
        <v>90.04</v>
      </c>
      <c r="D55">
        <v>9.0879999999999992</v>
      </c>
    </row>
    <row r="56" spans="1:4">
      <c r="A56" t="s">
        <v>12</v>
      </c>
      <c r="B56">
        <v>55</v>
      </c>
      <c r="C56">
        <v>95</v>
      </c>
      <c r="D56">
        <v>10.695</v>
      </c>
    </row>
    <row r="57" spans="1:4">
      <c r="A57" t="s">
        <v>12</v>
      </c>
      <c r="B57">
        <v>56</v>
      </c>
      <c r="C57">
        <v>91</v>
      </c>
      <c r="D57">
        <v>10.308999999999999</v>
      </c>
    </row>
    <row r="58" spans="1:4">
      <c r="A58" t="s">
        <v>12</v>
      </c>
      <c r="B58">
        <v>57</v>
      </c>
      <c r="C58">
        <v>97</v>
      </c>
      <c r="D58">
        <v>9.7550000000000008</v>
      </c>
    </row>
    <row r="59" spans="1:4">
      <c r="A59" t="s">
        <v>12</v>
      </c>
      <c r="B59">
        <v>58</v>
      </c>
      <c r="C59">
        <v>91</v>
      </c>
      <c r="D59">
        <v>7.1769999999999996</v>
      </c>
    </row>
    <row r="60" spans="1:4">
      <c r="A60" t="s">
        <v>12</v>
      </c>
      <c r="B60">
        <v>59</v>
      </c>
      <c r="C60">
        <v>97.1</v>
      </c>
      <c r="D60">
        <v>8.0779999999999994</v>
      </c>
    </row>
    <row r="61" spans="1:4">
      <c r="A61" t="s">
        <v>12</v>
      </c>
      <c r="B61">
        <v>60</v>
      </c>
      <c r="C61">
        <v>91.2</v>
      </c>
      <c r="D61">
        <v>8.3510000000000009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DADOS_REG_CSV</vt:lpstr>
      <vt:lpstr>a0+a1gi</vt:lpstr>
      <vt:lpstr>ao+a1gi_Computer</vt:lpstr>
      <vt:lpstr>Dados_fonte</vt:lpstr>
      <vt:lpstr>Grafico_Residuos</vt:lpstr>
      <vt:lpstr>a1d+a2d^2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2025-11-05T20:32:14Z</dcterms:created>
  <dcterms:modified xsi:type="dcterms:W3CDTF">2025-11-05T21:28:37Z</dcterms:modified>
</cp:coreProperties>
</file>